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"/>
    </mc:Choice>
  </mc:AlternateContent>
  <bookViews>
    <workbookView xWindow="105" yWindow="7155" windowWidth="28770" windowHeight="7440"/>
  </bookViews>
  <sheets>
    <sheet name="Приложение 4 январь" sheetId="10" r:id="rId1"/>
    <sheet name="Приложение 4 февраль" sheetId="11" r:id="rId2"/>
    <sheet name="Приложение 4 март" sheetId="12" r:id="rId3"/>
    <sheet name="Приложение 4 апрель" sheetId="13" r:id="rId4"/>
    <sheet name="Приложение 4 май" sheetId="2" r:id="rId5"/>
    <sheet name="Приложение 4 июнь" sheetId="3" r:id="rId6"/>
    <sheet name="Приложение 4 июль" sheetId="4" r:id="rId7"/>
    <sheet name="Приложение 4 август" sheetId="5" r:id="rId8"/>
    <sheet name="Приложение 4 сентябрь" sheetId="6" r:id="rId9"/>
    <sheet name="Приложение 4 октябрь" sheetId="7" r:id="rId10"/>
    <sheet name="Приложение 4 ноябрь" sheetId="8" r:id="rId11"/>
    <sheet name="Приложение 4 декабрь" sheetId="9" r:id="rId12"/>
  </sheets>
  <calcPr calcId="162913"/>
</workbook>
</file>

<file path=xl/calcChain.xml><?xml version="1.0" encoding="utf-8"?>
<calcChain xmlns="http://schemas.openxmlformats.org/spreadsheetml/2006/main">
  <c r="G119" i="10" l="1"/>
  <c r="G120" i="10"/>
  <c r="G121" i="10"/>
  <c r="G122" i="10"/>
  <c r="G123" i="10"/>
  <c r="G124" i="10"/>
  <c r="G125" i="10"/>
  <c r="E174" i="9" l="1"/>
  <c r="D174" i="9"/>
  <c r="E163" i="8"/>
  <c r="D163" i="8"/>
  <c r="E163" i="7"/>
  <c r="D163" i="7"/>
  <c r="E163" i="6"/>
  <c r="D163" i="6"/>
  <c r="H142" i="6"/>
  <c r="E163" i="5"/>
  <c r="D163" i="5"/>
  <c r="E163" i="3" l="1"/>
  <c r="D163" i="3"/>
  <c r="E163" i="2"/>
  <c r="D163" i="2"/>
  <c r="E163" i="13"/>
  <c r="D163" i="13"/>
  <c r="E163" i="12"/>
  <c r="D163" i="12"/>
  <c r="E163" i="11"/>
  <c r="D163" i="11"/>
  <c r="E174" i="10"/>
  <c r="D174" i="10"/>
  <c r="H37" i="7" l="1"/>
  <c r="H39" i="10"/>
  <c r="H38" i="10"/>
  <c r="H37" i="10"/>
  <c r="F143" i="11" l="1"/>
  <c r="H35" i="12" l="1"/>
  <c r="H36" i="12"/>
  <c r="H37" i="12"/>
  <c r="H37" i="4"/>
  <c r="H37" i="3"/>
  <c r="H36" i="4" l="1"/>
  <c r="H35" i="4"/>
  <c r="H37" i="11" l="1"/>
  <c r="H36" i="11"/>
  <c r="H35" i="11"/>
  <c r="H38" i="9" l="1"/>
  <c r="H36" i="9"/>
  <c r="H37" i="9"/>
  <c r="F151" i="10"/>
  <c r="D171" i="10" l="1"/>
  <c r="E171" i="10"/>
  <c r="E160" i="11"/>
  <c r="D160" i="11"/>
  <c r="E161" i="12" l="1"/>
  <c r="D161" i="12"/>
  <c r="F143" i="6" l="1"/>
  <c r="F143" i="5"/>
  <c r="G143" i="5"/>
  <c r="I15" i="12" l="1"/>
  <c r="I16" i="12"/>
  <c r="I17" i="12"/>
  <c r="E103" i="12"/>
  <c r="E103" i="4" l="1"/>
  <c r="G143" i="11" l="1"/>
  <c r="K15" i="11" l="1"/>
  <c r="G82" i="11" s="1"/>
  <c r="F143" i="13" l="1"/>
  <c r="H36" i="13" l="1"/>
  <c r="H37" i="13"/>
  <c r="E103" i="7" l="1"/>
  <c r="H35" i="3"/>
  <c r="H36" i="3"/>
  <c r="H35" i="13"/>
  <c r="F143" i="12"/>
  <c r="G96" i="9" l="1"/>
  <c r="G95" i="2"/>
  <c r="G95" i="13"/>
  <c r="G95" i="12"/>
  <c r="F152" i="9"/>
  <c r="N178" i="9"/>
  <c r="M178" i="9"/>
  <c r="E173" i="9"/>
  <c r="D173" i="9"/>
  <c r="E172" i="9"/>
  <c r="D172" i="9"/>
  <c r="E171" i="9"/>
  <c r="D171" i="9"/>
  <c r="N170" i="9"/>
  <c r="M170" i="9"/>
  <c r="G152" i="9"/>
  <c r="M151" i="9"/>
  <c r="N150" i="9"/>
  <c r="N151" i="9" s="1"/>
  <c r="H151" i="9" s="1"/>
  <c r="M146" i="9"/>
  <c r="N145" i="9"/>
  <c r="G126" i="9"/>
  <c r="G125" i="9"/>
  <c r="G124" i="9"/>
  <c r="G123" i="9"/>
  <c r="G122" i="9"/>
  <c r="G121" i="9"/>
  <c r="G120" i="9"/>
  <c r="G119" i="9"/>
  <c r="F104" i="9"/>
  <c r="E104" i="9"/>
  <c r="N38" i="9"/>
  <c r="I38" i="9"/>
  <c r="N37" i="9"/>
  <c r="I37" i="9"/>
  <c r="N36" i="9"/>
  <c r="I36" i="9"/>
  <c r="F36" i="9"/>
  <c r="N17" i="9"/>
  <c r="I17" i="9"/>
  <c r="O17" i="9" s="1"/>
  <c r="P17" i="9" s="1"/>
  <c r="N16" i="9"/>
  <c r="I16" i="9"/>
  <c r="O16" i="9" s="1"/>
  <c r="P16" i="9" s="1"/>
  <c r="N15" i="9"/>
  <c r="I15" i="9"/>
  <c r="J15" i="9" s="1"/>
  <c r="F15" i="9"/>
  <c r="F143" i="8"/>
  <c r="N167" i="8"/>
  <c r="M167" i="8"/>
  <c r="E162" i="8"/>
  <c r="D162" i="8"/>
  <c r="E161" i="8"/>
  <c r="D161" i="8"/>
  <c r="E160" i="8"/>
  <c r="D160" i="8"/>
  <c r="N159" i="8"/>
  <c r="M159" i="8"/>
  <c r="G143" i="8"/>
  <c r="M142" i="8"/>
  <c r="N141" i="8"/>
  <c r="M137" i="8"/>
  <c r="N136" i="8"/>
  <c r="N137" i="8" s="1"/>
  <c r="H136" i="8" s="1"/>
  <c r="G120" i="8"/>
  <c r="G119" i="8"/>
  <c r="G118" i="8"/>
  <c r="G117" i="8"/>
  <c r="G116" i="8"/>
  <c r="G115" i="8"/>
  <c r="G114" i="8"/>
  <c r="G113" i="8"/>
  <c r="F103" i="8"/>
  <c r="E103" i="8"/>
  <c r="G95" i="8"/>
  <c r="N37" i="8"/>
  <c r="H37" i="8"/>
  <c r="I37" i="8" s="1"/>
  <c r="N36" i="8"/>
  <c r="H36" i="8"/>
  <c r="I36" i="8" s="1"/>
  <c r="N35" i="8"/>
  <c r="H35" i="8"/>
  <c r="I35" i="8" s="1"/>
  <c r="O35" i="8" s="1"/>
  <c r="P35" i="8" s="1"/>
  <c r="F35" i="8"/>
  <c r="N17" i="8"/>
  <c r="I17" i="8"/>
  <c r="O17" i="8" s="1"/>
  <c r="P17" i="8" s="1"/>
  <c r="N16" i="8"/>
  <c r="I16" i="8"/>
  <c r="O16" i="8" s="1"/>
  <c r="P16" i="8" s="1"/>
  <c r="N15" i="8"/>
  <c r="I15" i="8"/>
  <c r="J15" i="8" s="1"/>
  <c r="F15" i="8"/>
  <c r="F143" i="7"/>
  <c r="G143" i="7"/>
  <c r="N167" i="7"/>
  <c r="M167" i="7"/>
  <c r="E162" i="7"/>
  <c r="D162" i="7"/>
  <c r="E161" i="7"/>
  <c r="D161" i="7"/>
  <c r="E160" i="7"/>
  <c r="D160" i="7"/>
  <c r="N159" i="7"/>
  <c r="M159" i="7"/>
  <c r="M142" i="7"/>
  <c r="N141" i="7"/>
  <c r="N142" i="7" s="1"/>
  <c r="H142" i="7" s="1"/>
  <c r="M137" i="7"/>
  <c r="N136" i="7"/>
  <c r="N137" i="7" s="1"/>
  <c r="H136" i="7" s="1"/>
  <c r="G120" i="7"/>
  <c r="G119" i="7"/>
  <c r="G118" i="7"/>
  <c r="G117" i="7"/>
  <c r="G116" i="7"/>
  <c r="G115" i="7"/>
  <c r="G114" i="7"/>
  <c r="G113" i="7"/>
  <c r="F103" i="7"/>
  <c r="G95" i="7"/>
  <c r="N37" i="7"/>
  <c r="I37" i="7"/>
  <c r="N36" i="7"/>
  <c r="H36" i="7"/>
  <c r="I36" i="7" s="1"/>
  <c r="N35" i="7"/>
  <c r="H35" i="7"/>
  <c r="I35" i="7" s="1"/>
  <c r="F35" i="7"/>
  <c r="N17" i="7"/>
  <c r="I17" i="7"/>
  <c r="O17" i="7" s="1"/>
  <c r="N16" i="7"/>
  <c r="I16" i="7"/>
  <c r="O16" i="7" s="1"/>
  <c r="P16" i="7" s="1"/>
  <c r="N15" i="7"/>
  <c r="I15" i="7"/>
  <c r="J15" i="7" s="1"/>
  <c r="F15" i="7"/>
  <c r="G143" i="6"/>
  <c r="N167" i="6"/>
  <c r="M167" i="6"/>
  <c r="E162" i="6"/>
  <c r="D162" i="6"/>
  <c r="E161" i="6"/>
  <c r="D161" i="6"/>
  <c r="E160" i="6"/>
  <c r="D160" i="6"/>
  <c r="N159" i="6"/>
  <c r="M159" i="6"/>
  <c r="M142" i="6"/>
  <c r="N141" i="6"/>
  <c r="N142" i="6" s="1"/>
  <c r="M137" i="6"/>
  <c r="N136" i="6"/>
  <c r="N137" i="6" s="1"/>
  <c r="H136" i="6" s="1"/>
  <c r="G120" i="6"/>
  <c r="G119" i="6"/>
  <c r="G118" i="6"/>
  <c r="G117" i="6"/>
  <c r="G116" i="6"/>
  <c r="G115" i="6"/>
  <c r="G114" i="6"/>
  <c r="G113" i="6"/>
  <c r="F103" i="6"/>
  <c r="E103" i="6"/>
  <c r="N37" i="6"/>
  <c r="H37" i="6"/>
  <c r="I37" i="6" s="1"/>
  <c r="N36" i="6"/>
  <c r="H36" i="6"/>
  <c r="I36" i="6" s="1"/>
  <c r="O36" i="6" s="1"/>
  <c r="N35" i="6"/>
  <c r="H35" i="6"/>
  <c r="I35" i="6" s="1"/>
  <c r="F35" i="6"/>
  <c r="N17" i="6"/>
  <c r="I17" i="6"/>
  <c r="O17" i="6" s="1"/>
  <c r="N16" i="6"/>
  <c r="I16" i="6"/>
  <c r="J16" i="6" s="1"/>
  <c r="K16" i="6" s="1"/>
  <c r="G90" i="6" s="1"/>
  <c r="N15" i="6"/>
  <c r="I15" i="6"/>
  <c r="J15" i="6" s="1"/>
  <c r="K15" i="6" s="1"/>
  <c r="G82" i="6" s="1"/>
  <c r="F15" i="6"/>
  <c r="N167" i="5"/>
  <c r="M167" i="5"/>
  <c r="E162" i="5"/>
  <c r="D162" i="5"/>
  <c r="E161" i="5"/>
  <c r="D161" i="5"/>
  <c r="E160" i="5"/>
  <c r="D160" i="5"/>
  <c r="N159" i="5"/>
  <c r="M159" i="5"/>
  <c r="M142" i="5"/>
  <c r="N141" i="5"/>
  <c r="M137" i="5"/>
  <c r="N136" i="5"/>
  <c r="G120" i="5"/>
  <c r="G119" i="5"/>
  <c r="G118" i="5"/>
  <c r="G117" i="5"/>
  <c r="G116" i="5"/>
  <c r="G115" i="5"/>
  <c r="G114" i="5"/>
  <c r="G113" i="5"/>
  <c r="F103" i="5"/>
  <c r="E103" i="5"/>
  <c r="N37" i="5"/>
  <c r="H37" i="5"/>
  <c r="I37" i="5" s="1"/>
  <c r="N36" i="5"/>
  <c r="H36" i="5"/>
  <c r="I36" i="5" s="1"/>
  <c r="N35" i="5"/>
  <c r="H35" i="5"/>
  <c r="I35" i="5" s="1"/>
  <c r="F35" i="5"/>
  <c r="N17" i="5"/>
  <c r="I17" i="5"/>
  <c r="O17" i="5" s="1"/>
  <c r="N16" i="5"/>
  <c r="I16" i="5"/>
  <c r="O16" i="5" s="1"/>
  <c r="P16" i="5" s="1"/>
  <c r="N15" i="5"/>
  <c r="I15" i="5"/>
  <c r="J15" i="5" s="1"/>
  <c r="F15" i="5"/>
  <c r="F143" i="4"/>
  <c r="N167" i="4"/>
  <c r="M167" i="4"/>
  <c r="E164" i="4"/>
  <c r="D164" i="4"/>
  <c r="E163" i="4"/>
  <c r="D163" i="4"/>
  <c r="E162" i="4"/>
  <c r="D162" i="4"/>
  <c r="E161" i="4"/>
  <c r="D161" i="4"/>
  <c r="E160" i="4"/>
  <c r="D160" i="4"/>
  <c r="N159" i="4"/>
  <c r="M159" i="4"/>
  <c r="G143" i="4"/>
  <c r="M142" i="4"/>
  <c r="N141" i="4"/>
  <c r="M137" i="4"/>
  <c r="N136" i="4"/>
  <c r="N137" i="4" s="1"/>
  <c r="H136" i="4" s="1"/>
  <c r="G120" i="4"/>
  <c r="G119" i="4"/>
  <c r="G118" i="4"/>
  <c r="G117" i="4"/>
  <c r="G116" i="4"/>
  <c r="G115" i="4"/>
  <c r="G114" i="4"/>
  <c r="G113" i="4"/>
  <c r="F103" i="4"/>
  <c r="N37" i="4"/>
  <c r="I37" i="4"/>
  <c r="N36" i="4"/>
  <c r="I36" i="4"/>
  <c r="N35" i="4"/>
  <c r="I35" i="4"/>
  <c r="F35" i="4"/>
  <c r="N17" i="4"/>
  <c r="I17" i="4"/>
  <c r="O17" i="4" s="1"/>
  <c r="P17" i="4" s="1"/>
  <c r="N16" i="4"/>
  <c r="I16" i="4"/>
  <c r="O16" i="4" s="1"/>
  <c r="N15" i="4"/>
  <c r="I15" i="4"/>
  <c r="J15" i="4" s="1"/>
  <c r="F15" i="4"/>
  <c r="F143" i="3"/>
  <c r="N167" i="3"/>
  <c r="M167" i="3"/>
  <c r="E162" i="3"/>
  <c r="D162" i="3"/>
  <c r="E161" i="3"/>
  <c r="D161" i="3"/>
  <c r="E160" i="3"/>
  <c r="D160" i="3"/>
  <c r="N159" i="3"/>
  <c r="M159" i="3"/>
  <c r="G143" i="3"/>
  <c r="M142" i="3"/>
  <c r="N141" i="3"/>
  <c r="N142" i="3" s="1"/>
  <c r="H142" i="3" s="1"/>
  <c r="M137" i="3"/>
  <c r="N136" i="3"/>
  <c r="N137" i="3" s="1"/>
  <c r="H136" i="3" s="1"/>
  <c r="G120" i="3"/>
  <c r="G119" i="3"/>
  <c r="G118" i="3"/>
  <c r="G117" i="3"/>
  <c r="G116" i="3"/>
  <c r="G115" i="3"/>
  <c r="G114" i="3"/>
  <c r="G113" i="3"/>
  <c r="F103" i="3"/>
  <c r="E103" i="3"/>
  <c r="N37" i="3"/>
  <c r="I37" i="3"/>
  <c r="N36" i="3"/>
  <c r="I36" i="3"/>
  <c r="O36" i="3" s="1"/>
  <c r="N35" i="3"/>
  <c r="I35" i="3"/>
  <c r="F35" i="3"/>
  <c r="N17" i="3"/>
  <c r="I17" i="3"/>
  <c r="O17" i="3" s="1"/>
  <c r="N16" i="3"/>
  <c r="I16" i="3"/>
  <c r="J16" i="3" s="1"/>
  <c r="K16" i="3" s="1"/>
  <c r="G90" i="3" s="1"/>
  <c r="N15" i="3"/>
  <c r="I15" i="3"/>
  <c r="J15" i="3" s="1"/>
  <c r="K15" i="3" s="1"/>
  <c r="G82" i="3" s="1"/>
  <c r="F15" i="3"/>
  <c r="F143" i="2"/>
  <c r="H35" i="2"/>
  <c r="I35" i="2" s="1"/>
  <c r="O35" i="2" s="1"/>
  <c r="P35" i="2" s="1"/>
  <c r="H36" i="2"/>
  <c r="I36" i="2" s="1"/>
  <c r="H37" i="2"/>
  <c r="I37" i="2" s="1"/>
  <c r="N167" i="2"/>
  <c r="M167" i="2"/>
  <c r="E162" i="2"/>
  <c r="D162" i="2"/>
  <c r="E161" i="2"/>
  <c r="D161" i="2"/>
  <c r="E160" i="2"/>
  <c r="D160" i="2"/>
  <c r="N159" i="2"/>
  <c r="M159" i="2"/>
  <c r="G143" i="2"/>
  <c r="M142" i="2"/>
  <c r="N141" i="2"/>
  <c r="M137" i="2"/>
  <c r="N136" i="2"/>
  <c r="N137" i="2" s="1"/>
  <c r="H136" i="2" s="1"/>
  <c r="G120" i="2"/>
  <c r="G119" i="2"/>
  <c r="G118" i="2"/>
  <c r="G117" i="2"/>
  <c r="G116" i="2"/>
  <c r="G115" i="2"/>
  <c r="G114" i="2"/>
  <c r="G113" i="2"/>
  <c r="F103" i="2"/>
  <c r="E103" i="2"/>
  <c r="N37" i="2"/>
  <c r="N36" i="2"/>
  <c r="N35" i="2"/>
  <c r="F35" i="2"/>
  <c r="N17" i="2"/>
  <c r="I17" i="2"/>
  <c r="O17" i="2" s="1"/>
  <c r="P17" i="2" s="1"/>
  <c r="N16" i="2"/>
  <c r="I16" i="2"/>
  <c r="O16" i="2" s="1"/>
  <c r="N15" i="2"/>
  <c r="I15" i="2"/>
  <c r="J15" i="2" s="1"/>
  <c r="F15" i="2"/>
  <c r="N167" i="13"/>
  <c r="M167" i="13"/>
  <c r="E162" i="13"/>
  <c r="D162" i="13"/>
  <c r="E161" i="13"/>
  <c r="D161" i="13"/>
  <c r="E160" i="13"/>
  <c r="D160" i="13"/>
  <c r="N159" i="13"/>
  <c r="M159" i="13"/>
  <c r="G143" i="13"/>
  <c r="M142" i="13"/>
  <c r="N141" i="13"/>
  <c r="N142" i="13" s="1"/>
  <c r="H142" i="13" s="1"/>
  <c r="M137" i="13"/>
  <c r="N136" i="13"/>
  <c r="N137" i="13" s="1"/>
  <c r="H136" i="13" s="1"/>
  <c r="G120" i="13"/>
  <c r="G119" i="13"/>
  <c r="G118" i="13"/>
  <c r="G117" i="13"/>
  <c r="G116" i="13"/>
  <c r="G115" i="13"/>
  <c r="G114" i="13"/>
  <c r="G113" i="13"/>
  <c r="F103" i="13"/>
  <c r="E103" i="13"/>
  <c r="N37" i="13"/>
  <c r="I37" i="13"/>
  <c r="N36" i="13"/>
  <c r="I36" i="13"/>
  <c r="O36" i="13" s="1"/>
  <c r="N35" i="13"/>
  <c r="I35" i="13"/>
  <c r="F35" i="13"/>
  <c r="N17" i="13"/>
  <c r="I17" i="13"/>
  <c r="O17" i="13" s="1"/>
  <c r="P17" i="13" s="1"/>
  <c r="N16" i="13"/>
  <c r="I16" i="13"/>
  <c r="J16" i="13" s="1"/>
  <c r="K16" i="13" s="1"/>
  <c r="G90" i="13" s="1"/>
  <c r="N15" i="13"/>
  <c r="I15" i="13"/>
  <c r="J15" i="13" s="1"/>
  <c r="K15" i="13" s="1"/>
  <c r="G82" i="13" s="1"/>
  <c r="F15" i="13"/>
  <c r="N167" i="12"/>
  <c r="M167" i="12"/>
  <c r="E162" i="12"/>
  <c r="D162" i="12"/>
  <c r="N159" i="12"/>
  <c r="M159" i="12"/>
  <c r="G143" i="12"/>
  <c r="M142" i="12"/>
  <c r="N141" i="12"/>
  <c r="N142" i="12" s="1"/>
  <c r="H142" i="12" s="1"/>
  <c r="M137" i="12"/>
  <c r="N136" i="12"/>
  <c r="G120" i="12"/>
  <c r="G119" i="12"/>
  <c r="G118" i="12"/>
  <c r="G117" i="12"/>
  <c r="G116" i="12"/>
  <c r="G115" i="12"/>
  <c r="G114" i="12"/>
  <c r="G113" i="12"/>
  <c r="F103" i="12"/>
  <c r="N37" i="12"/>
  <c r="I37" i="12"/>
  <c r="N36" i="12"/>
  <c r="I36" i="12"/>
  <c r="N35" i="12"/>
  <c r="I35" i="12"/>
  <c r="F35" i="12"/>
  <c r="N17" i="12"/>
  <c r="O17" i="12"/>
  <c r="P17" i="12" s="1"/>
  <c r="N16" i="12"/>
  <c r="J16" i="12"/>
  <c r="K16" i="12" s="1"/>
  <c r="N15" i="12"/>
  <c r="J15" i="12"/>
  <c r="K15" i="12" s="1"/>
  <c r="G82" i="12" s="1"/>
  <c r="N167" i="11"/>
  <c r="M167" i="11"/>
  <c r="E162" i="11"/>
  <c r="D162" i="11"/>
  <c r="N159" i="11"/>
  <c r="M159" i="11"/>
  <c r="M142" i="11"/>
  <c r="N141" i="11"/>
  <c r="M137" i="11"/>
  <c r="N136" i="11"/>
  <c r="N137" i="11" s="1"/>
  <c r="H136" i="11" s="1"/>
  <c r="G120" i="11"/>
  <c r="G119" i="11"/>
  <c r="G118" i="11"/>
  <c r="G117" i="11"/>
  <c r="G116" i="11"/>
  <c r="G115" i="11"/>
  <c r="G114" i="11"/>
  <c r="G113" i="11"/>
  <c r="F103" i="11"/>
  <c r="E103" i="11"/>
  <c r="G95" i="11"/>
  <c r="N37" i="11"/>
  <c r="I37" i="11"/>
  <c r="N36" i="11"/>
  <c r="I36" i="11"/>
  <c r="N35" i="11"/>
  <c r="I35" i="11"/>
  <c r="J35" i="11" s="1"/>
  <c r="K35" i="11" s="1"/>
  <c r="F35" i="11"/>
  <c r="N17" i="11"/>
  <c r="I17" i="11"/>
  <c r="O17" i="11" s="1"/>
  <c r="N16" i="11"/>
  <c r="I16" i="11"/>
  <c r="O16" i="11" s="1"/>
  <c r="P16" i="11" s="1"/>
  <c r="N15" i="11"/>
  <c r="I15" i="11"/>
  <c r="J15" i="11" s="1"/>
  <c r="E173" i="10"/>
  <c r="D173" i="10"/>
  <c r="K15" i="8" l="1"/>
  <c r="G82" i="8" s="1"/>
  <c r="N142" i="5"/>
  <c r="H142" i="5" s="1"/>
  <c r="O15" i="6"/>
  <c r="P15" i="6" s="1"/>
  <c r="P17" i="7"/>
  <c r="O35" i="5"/>
  <c r="P35" i="5" s="1"/>
  <c r="J35" i="5"/>
  <c r="K35" i="5" s="1"/>
  <c r="O15" i="5"/>
  <c r="P15" i="5" s="1"/>
  <c r="G90" i="12"/>
  <c r="N146" i="9"/>
  <c r="H145" i="9" s="1"/>
  <c r="O36" i="9"/>
  <c r="P36" i="9" s="1"/>
  <c r="J36" i="9"/>
  <c r="K36" i="9" s="1"/>
  <c r="O15" i="9"/>
  <c r="P15" i="9" s="1"/>
  <c r="K15" i="9"/>
  <c r="G83" i="9" s="1"/>
  <c r="J38" i="9"/>
  <c r="O38" i="9"/>
  <c r="P38" i="9" s="1"/>
  <c r="O37" i="9"/>
  <c r="P37" i="9" s="1"/>
  <c r="J37" i="9"/>
  <c r="K37" i="9" s="1"/>
  <c r="J17" i="9"/>
  <c r="J16" i="9"/>
  <c r="K16" i="9" s="1"/>
  <c r="G91" i="9" s="1"/>
  <c r="N142" i="8"/>
  <c r="H142" i="8" s="1"/>
  <c r="O15" i="8"/>
  <c r="P15" i="8" s="1"/>
  <c r="O36" i="8"/>
  <c r="P36" i="8" s="1"/>
  <c r="J36" i="8"/>
  <c r="K36" i="8" s="1"/>
  <c r="J37" i="8"/>
  <c r="O37" i="8"/>
  <c r="P37" i="8" s="1"/>
  <c r="J35" i="8"/>
  <c r="K35" i="8" s="1"/>
  <c r="J17" i="8"/>
  <c r="J16" i="8"/>
  <c r="K16" i="8" s="1"/>
  <c r="G90" i="8" s="1"/>
  <c r="O35" i="7"/>
  <c r="P35" i="7" s="1"/>
  <c r="J35" i="7"/>
  <c r="K35" i="7" s="1"/>
  <c r="K15" i="7"/>
  <c r="G82" i="7" s="1"/>
  <c r="O15" i="7"/>
  <c r="P15" i="7" s="1"/>
  <c r="J37" i="7"/>
  <c r="O37" i="7"/>
  <c r="P37" i="7" s="1"/>
  <c r="O36" i="7"/>
  <c r="J36" i="7"/>
  <c r="K36" i="7" s="1"/>
  <c r="P36" i="7"/>
  <c r="J17" i="7"/>
  <c r="J16" i="7"/>
  <c r="K16" i="7" s="1"/>
  <c r="G90" i="7" s="1"/>
  <c r="O16" i="6"/>
  <c r="P16" i="6" s="1"/>
  <c r="J35" i="6"/>
  <c r="K35" i="6" s="1"/>
  <c r="O35" i="6"/>
  <c r="P35" i="6" s="1"/>
  <c r="P36" i="6"/>
  <c r="O37" i="6"/>
  <c r="J37" i="6"/>
  <c r="K37" i="6" s="1"/>
  <c r="P17" i="6"/>
  <c r="P37" i="6"/>
  <c r="J36" i="6"/>
  <c r="K36" i="6" s="1"/>
  <c r="J17" i="6"/>
  <c r="K17" i="6" s="1"/>
  <c r="G95" i="6" s="1"/>
  <c r="N137" i="5"/>
  <c r="H136" i="5" s="1"/>
  <c r="J16" i="5"/>
  <c r="K16" i="5" s="1"/>
  <c r="G90" i="5" s="1"/>
  <c r="J37" i="5"/>
  <c r="K37" i="5" s="1"/>
  <c r="O37" i="5"/>
  <c r="P37" i="5" s="1"/>
  <c r="O36" i="5"/>
  <c r="P36" i="5" s="1"/>
  <c r="J36" i="5"/>
  <c r="K36" i="5" s="1"/>
  <c r="K15" i="5"/>
  <c r="G82" i="5" s="1"/>
  <c r="P17" i="5"/>
  <c r="J17" i="5"/>
  <c r="N142" i="4"/>
  <c r="H142" i="4" s="1"/>
  <c r="P16" i="4"/>
  <c r="O35" i="4"/>
  <c r="P35" i="4" s="1"/>
  <c r="J35" i="4"/>
  <c r="K35" i="4" s="1"/>
  <c r="K15" i="4"/>
  <c r="G82" i="4" s="1"/>
  <c r="O36" i="4"/>
  <c r="P36" i="4" s="1"/>
  <c r="J36" i="4"/>
  <c r="K36" i="4" s="1"/>
  <c r="J37" i="4"/>
  <c r="K37" i="4" s="1"/>
  <c r="O37" i="4"/>
  <c r="P37" i="4" s="1"/>
  <c r="O15" i="4"/>
  <c r="P15" i="4" s="1"/>
  <c r="J17" i="4"/>
  <c r="J16" i="4"/>
  <c r="K16" i="4" s="1"/>
  <c r="G90" i="4" s="1"/>
  <c r="O16" i="3"/>
  <c r="P16" i="3" s="1"/>
  <c r="P36" i="3"/>
  <c r="O15" i="3"/>
  <c r="P15" i="3" s="1"/>
  <c r="J35" i="3"/>
  <c r="K35" i="3" s="1"/>
  <c r="O35" i="3"/>
  <c r="P35" i="3" s="1"/>
  <c r="J37" i="3"/>
  <c r="K37" i="3" s="1"/>
  <c r="O37" i="3"/>
  <c r="P17" i="3"/>
  <c r="P37" i="3"/>
  <c r="J36" i="3"/>
  <c r="K36" i="3" s="1"/>
  <c r="J17" i="3"/>
  <c r="K17" i="3" s="1"/>
  <c r="G95" i="3" s="1"/>
  <c r="N142" i="2"/>
  <c r="H142" i="2" s="1"/>
  <c r="K15" i="2"/>
  <c r="G82" i="2" s="1"/>
  <c r="J35" i="2"/>
  <c r="K35" i="2" s="1"/>
  <c r="O36" i="2"/>
  <c r="P36" i="2" s="1"/>
  <c r="J36" i="2"/>
  <c r="K36" i="2" s="1"/>
  <c r="J37" i="2"/>
  <c r="O37" i="2"/>
  <c r="P37" i="2" s="1"/>
  <c r="P16" i="2"/>
  <c r="O15" i="2"/>
  <c r="P15" i="2" s="1"/>
  <c r="J17" i="2"/>
  <c r="J16" i="2"/>
  <c r="K16" i="2" s="1"/>
  <c r="G90" i="2" s="1"/>
  <c r="P36" i="13"/>
  <c r="O35" i="13"/>
  <c r="P35" i="13" s="1"/>
  <c r="J35" i="13"/>
  <c r="K35" i="13" s="1"/>
  <c r="O37" i="13"/>
  <c r="P37" i="13" s="1"/>
  <c r="J37" i="13"/>
  <c r="O16" i="13"/>
  <c r="P16" i="13" s="1"/>
  <c r="J36" i="13"/>
  <c r="K36" i="13" s="1"/>
  <c r="O15" i="13"/>
  <c r="P15" i="13" s="1"/>
  <c r="J17" i="13"/>
  <c r="N137" i="12"/>
  <c r="H136" i="12" s="1"/>
  <c r="O16" i="12"/>
  <c r="P16" i="12" s="1"/>
  <c r="O35" i="12"/>
  <c r="P35" i="12" s="1"/>
  <c r="J35" i="12"/>
  <c r="K35" i="12" s="1"/>
  <c r="O36" i="12"/>
  <c r="P36" i="12" s="1"/>
  <c r="J36" i="12"/>
  <c r="K36" i="12" s="1"/>
  <c r="O37" i="12"/>
  <c r="P37" i="12" s="1"/>
  <c r="J37" i="12"/>
  <c r="O15" i="12"/>
  <c r="P15" i="12" s="1"/>
  <c r="J17" i="12"/>
  <c r="N142" i="11"/>
  <c r="H142" i="11" s="1"/>
  <c r="P17" i="11"/>
  <c r="O15" i="11"/>
  <c r="P15" i="11" s="1"/>
  <c r="J36" i="11"/>
  <c r="K36" i="11" s="1"/>
  <c r="O36" i="11"/>
  <c r="P36" i="11"/>
  <c r="J37" i="11"/>
  <c r="O37" i="11"/>
  <c r="P37" i="11" s="1"/>
  <c r="J17" i="11"/>
  <c r="J16" i="11"/>
  <c r="K16" i="11" s="1"/>
  <c r="G90" i="11" s="1"/>
  <c r="O35" i="11"/>
  <c r="P35" i="11" s="1"/>
  <c r="I15" i="10"/>
  <c r="K17" i="5" l="1"/>
  <c r="G95" i="5" s="1"/>
  <c r="K17" i="4"/>
  <c r="G95" i="4" s="1"/>
  <c r="I37" i="10"/>
  <c r="J37" i="10" s="1"/>
  <c r="I39" i="10"/>
  <c r="I38" i="10"/>
  <c r="I16" i="10"/>
  <c r="I17" i="10"/>
  <c r="J17" i="10" s="1"/>
  <c r="G97" i="10"/>
  <c r="J15" i="10"/>
  <c r="K15" i="10" s="1"/>
  <c r="G151" i="10"/>
  <c r="F105" i="10"/>
  <c r="E105" i="10"/>
  <c r="J16" i="10" l="1"/>
  <c r="K16" i="10" s="1"/>
  <c r="G92" i="10" s="1"/>
  <c r="G126" i="10"/>
  <c r="N178" i="10" l="1"/>
  <c r="M178" i="10"/>
  <c r="N170" i="10"/>
  <c r="M170" i="10"/>
  <c r="M150" i="10"/>
  <c r="N149" i="10"/>
  <c r="N150" i="10" s="1"/>
  <c r="H150" i="10" s="1"/>
  <c r="M145" i="10"/>
  <c r="N144" i="10"/>
  <c r="N145" i="10" s="1"/>
  <c r="H144" i="10" s="1"/>
  <c r="O39" i="10"/>
  <c r="N39" i="10"/>
  <c r="J39" i="10"/>
  <c r="O38" i="10"/>
  <c r="N38" i="10"/>
  <c r="J38" i="10"/>
  <c r="K38" i="10" s="1"/>
  <c r="O37" i="10"/>
  <c r="N37" i="10"/>
  <c r="F37" i="10"/>
  <c r="K37" i="10" s="1"/>
  <c r="O17" i="10"/>
  <c r="N17" i="10"/>
  <c r="O16" i="10"/>
  <c r="N16" i="10"/>
  <c r="O15" i="10"/>
  <c r="N15" i="10"/>
  <c r="G84" i="10"/>
  <c r="P17" i="10" l="1"/>
  <c r="P39" i="10"/>
  <c r="P15" i="10"/>
  <c r="P37" i="10"/>
  <c r="P38" i="10"/>
  <c r="P16" i="10"/>
</calcChain>
</file>

<file path=xl/sharedStrings.xml><?xml version="1.0" encoding="utf-8"?>
<sst xmlns="http://schemas.openxmlformats.org/spreadsheetml/2006/main" count="2602" uniqueCount="220">
  <si>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</si>
  <si>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</si>
  <si>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</si>
  <si>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</si>
  <si>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</si>
  <si>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</si>
  <si>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</si>
  <si>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</si>
  <si>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</si>
  <si>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</si>
  <si>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</si>
  <si>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</si>
  <si>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</si>
  <si>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</si>
  <si>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</si>
  <si>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</si>
  <si>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</si>
  <si>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</si>
  <si>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</si>
  <si>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</si>
  <si>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</si>
  <si>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</si>
  <si>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</si>
  <si>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</si>
  <si>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</si>
  <si>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</si>
  <si>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</si>
  <si>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</si>
  <si>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</si>
  <si>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</si>
  <si>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</si>
  <si>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</si>
  <si>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</si>
  <si>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</si>
  <si>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</si>
  <si>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</si>
  <si>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</si>
  <si>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</si>
  <si>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</si>
  <si>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</si>
  <si>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</si>
  <si>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</si>
  <si>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</si>
  <si>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</si>
  <si>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</si>
  <si>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</si>
  <si>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</si>
  <si>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</si>
  <si>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</si>
  <si>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</si>
  <si>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</si>
  <si>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</si>
  <si>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</si>
  <si>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</si>
  <si>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</si>
  <si>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</si>
  <si>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</si>
  <si>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</si>
  <si>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</si>
  <si>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</si>
  <si>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</si>
  <si>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</si>
  <si>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</si>
  <si>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</si>
  <si>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</si>
  <si>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</si>
  <si>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</si>
  <si>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</si>
  <si>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</si>
  <si>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</si>
  <si>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</si>
  <si>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</si>
  <si>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</si>
  <si>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</si>
  <si>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</si>
  <si>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</si>
  <si>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</si>
  <si>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</si>
  <si>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</si>
  <si>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</si>
  <si>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</si>
  <si>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</si>
  <si>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</si>
  <si>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</si>
  <si>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</si>
  <si>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</si>
  <si>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</si>
  <si>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</si>
  <si>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</si>
  <si>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</si>
  <si>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</si>
  <si>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</si>
  <si>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</si>
  <si>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</si>
  <si>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</si>
  <si>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</si>
  <si>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</si>
  <si>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</si>
  <si>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</si>
  <si>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</si>
  <si>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</si>
  <si>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</si>
  <si>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</si>
  <si>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</si>
  <si>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</si>
  <si>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</si>
  <si>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</si>
  <si>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</si>
  <si>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</si>
  <si>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</si>
  <si>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</si>
  <si>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</si>
  <si>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</si>
  <si>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</si>
  <si>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</si>
  <si>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</si>
  <si>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</si>
  <si>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</si>
  <si>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</si>
  <si>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</si>
  <si>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</si>
  <si>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</si>
  <si>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</si>
  <si>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</si>
  <si>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</si>
  <si>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</si>
  <si>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</si>
  <si>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</si>
  <si>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</si>
  <si>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</si>
  <si>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май (план)</t>
  </si>
  <si>
    <t>июнь (план)</t>
  </si>
  <si>
    <t>июль (план)</t>
  </si>
  <si>
    <t>август (план)</t>
  </si>
  <si>
    <t>сентябрь (план)</t>
  </si>
  <si>
    <t>октябрь (план)</t>
  </si>
  <si>
    <t>ноябрь (план)</t>
  </si>
  <si>
    <t>декабрь (план)</t>
  </si>
  <si>
    <t>январь (план)</t>
  </si>
  <si>
    <t>февраль (план)</t>
  </si>
  <si>
    <t>апрель (план)</t>
  </si>
  <si>
    <t>март (план)</t>
  </si>
  <si>
    <t>х</t>
  </si>
  <si>
    <t>МКП "Жилищно-коммунальное хозяйство" МО ГО Охинский</t>
  </si>
  <si>
    <t xml:space="preserve"> сентябрь (план)</t>
  </si>
  <si>
    <t xml:space="preserve"> октябрь (план)</t>
  </si>
  <si>
    <t xml:space="preserve"> ноябрь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</si>
  <si>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</si>
  <si>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</si>
  <si>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</si>
  <si>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</si>
  <si>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</si>
  <si>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</si>
  <si>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январь 2023 года (план)</t>
  </si>
  <si>
    <t>между зонами входа и выхода  на январь 2023 года (план)</t>
  </si>
  <si>
    <t>на  январь (план)  2023 года</t>
  </si>
  <si>
    <t>на январь 2023 года (план)</t>
  </si>
  <si>
    <t xml:space="preserve">                                                                              в зонах входа на февраль 2023 года (план)</t>
  </si>
  <si>
    <t>между зонами входа и выхода  на февраль 2023 года (план)</t>
  </si>
  <si>
    <t>на  февраль (план)  2023 года</t>
  </si>
  <si>
    <t>на февраль 2023 года (план)</t>
  </si>
  <si>
    <t xml:space="preserve">                                                                              в зонах входа на март 2023 года (план)</t>
  </si>
  <si>
    <t>между зонами входа и выхода  на март 2023 года (план)</t>
  </si>
  <si>
    <t>на  март (план)  2023 года</t>
  </si>
  <si>
    <t>на март 2023 года (план)</t>
  </si>
  <si>
    <t xml:space="preserve">                                                                              в зонах входа на апрель 2023 года (план)</t>
  </si>
  <si>
    <t>между зонами входа и выхода  на апрель 2023 года (план)</t>
  </si>
  <si>
    <t>на  апрель (план)  2023 года</t>
  </si>
  <si>
    <t>на апрель 2023 года (план)</t>
  </si>
  <si>
    <t xml:space="preserve">                                                                              в зонах входа на май 2023 года (план)</t>
  </si>
  <si>
    <t>между зонами входа и выхода  на май 2023 года (план)</t>
  </si>
  <si>
    <t>на  май (план)  2023 года</t>
  </si>
  <si>
    <t>на май 2023 года (план)</t>
  </si>
  <si>
    <t xml:space="preserve">                                                                              в зонах входа на июнь 2023 года (план)</t>
  </si>
  <si>
    <t>на июнь 2023 года (план)</t>
  </si>
  <si>
    <t xml:space="preserve">                                                                              в зонах входа на июль 2023 года (план)</t>
  </si>
  <si>
    <t>на июль 2023 года (план)</t>
  </si>
  <si>
    <t xml:space="preserve">                                                                              в зонах входа на август 2023 года (план)</t>
  </si>
  <si>
    <t>на август 2023 года (план)</t>
  </si>
  <si>
    <t xml:space="preserve">                                                                              в зонах входа на сентябрь 2023 года (план)</t>
  </si>
  <si>
    <t>между зонами входа и выхода  на сентябрь 2023 года (план)</t>
  </si>
  <si>
    <t>на сентябрь 2023 года (план)</t>
  </si>
  <si>
    <t xml:space="preserve">                                                                              в зонах входа на октябрь 2023 года (план)</t>
  </si>
  <si>
    <t>между зонами входа и выхода  на октябрь 2023 года (план)</t>
  </si>
  <si>
    <t>на  октябрь (план)  2023 года</t>
  </si>
  <si>
    <t>на октябрь 2023 года (план)</t>
  </si>
  <si>
    <t xml:space="preserve">                                                                              в зонах входа на ноябрь 2023 года (план)</t>
  </si>
  <si>
    <t>между зонами входа и выхода  на ноябрь 2023 года (план)</t>
  </si>
  <si>
    <t>на ноябрь 2023 года (план)</t>
  </si>
  <si>
    <t xml:space="preserve">                                                                              в зонах входа на декабрь 2023 года (план)</t>
  </si>
  <si>
    <t>на декабрь 2023 года (план)</t>
  </si>
  <si>
    <t>Исполнитель: инженер отдела балансов и поставок газа Управление  подготовки и компримирования газа</t>
  </si>
  <si>
    <t>А.А.Хамитова</t>
  </si>
  <si>
    <t>Руководитель:  Управления  подготовки и компримирования газа</t>
  </si>
  <si>
    <t>К.К.Козюра</t>
  </si>
  <si>
    <t>К.К. Козюра</t>
  </si>
  <si>
    <t>А.А. Хамитова</t>
  </si>
  <si>
    <t>АО "Сахалинморнефтегаз-Шельф"</t>
  </si>
  <si>
    <t>на июнь (план) 2023 года</t>
  </si>
  <si>
    <t>между зонами входа и выхода на июнь 2023 года (план)</t>
  </si>
  <si>
    <t>на июль (план) 2023 года</t>
  </si>
  <si>
    <t>между зонами входа и выхода на июль 2023 года (план)</t>
  </si>
  <si>
    <t>на август (план) 2023 года</t>
  </si>
  <si>
    <t>между зонами входа и выхода на август 2023 года (план)</t>
  </si>
  <si>
    <t>на сентябрь (план) 2023 года</t>
  </si>
  <si>
    <t>ООО "ННК-САХАЛИНМОРНЕФТЕГАЗ" на 2023 год октябрь (план)</t>
  </si>
  <si>
    <t>ООО "ННК-САХАЛИНМОРНЕФТЕГАЗ" на 2023 год сентябрь (план)</t>
  </si>
  <si>
    <t>ООО "ННК-САХАЛИНМОРНЕФТЕГАЗ" на 2023 год ноябрь (план)</t>
  </si>
  <si>
    <t>на ноябрь (план) 2023 года</t>
  </si>
  <si>
    <t>ООО "ННК-САХАЛИНМОРНЕФТЕГАЗ" на 2023 год декабрь (план)</t>
  </si>
  <si>
    <t>на декабрь (план) 2023 года</t>
  </si>
  <si>
    <t>между зонами входа и выхода на декабрь 2023 года (план)</t>
  </si>
  <si>
    <t>ООО "ННК-САХАЛИНМОРНЕФТЕГАЗ" на 2023 год январь (план)</t>
  </si>
  <si>
    <t>ООО "ННК-САХАЛИНМОРНЕФТЕГАЗ" на 2023 год февраль (план)</t>
  </si>
  <si>
    <t>ООО "ННК-САХАЛИНМОРНЕФТЕГАЗ" на 2023 год март (план)</t>
  </si>
  <si>
    <t>ООО "ННК-САХАЛИНМОРНЕФТЕГАЗ" на 2023 год апрель (план)</t>
  </si>
  <si>
    <t>ООО "ННК-САХАЛИНМОРНЕФТЕГАЗ" на 2023 год май (план)</t>
  </si>
  <si>
    <t>ООО "ННК-САХАЛИНМОРНЕФТЕГАЗ" на 2023 год июнь (план)</t>
  </si>
  <si>
    <t>ООО "ННК-САХАЛИНМОРНЕФТЕГАЗ" на 2023 год июль (план)</t>
  </si>
  <si>
    <t>ООО "ННК-САХАЛИНМОРНЕФТЕГАЗ" на 2023 год август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</si>
</sst>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8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4" fillId="3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166" fontId="4" fillId="3" borderId="0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vertical="center" wrapText="1"/>
    </xf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16" fillId="0" borderId="0" xfId="0" applyFont="1" applyFill="1" applyAlignment="1">
      <alignment vertical="center"/>
    </xf>
    <xf numFmtId="0" fontId="16" fillId="0" borderId="0" xfId="0" applyFont="1" applyFill="1"/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3" borderId="5" xfId="0" applyNumberFormat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66" fontId="0" fillId="0" borderId="6" xfId="0" applyNumberFormat="1" applyFill="1" applyBorder="1" applyAlignment="1">
      <alignment horizontal="center" vertical="center" wrapText="1"/>
    </xf>
    <xf numFmtId="166" fontId="0" fillId="0" borderId="7" xfId="0" applyNumberForma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wrapText="1"/>
    </xf>
    <xf numFmtId="0" fontId="13" fillId="5" borderId="3" xfId="0" applyFont="1" applyFill="1" applyBorder="1" applyAlignment="1">
      <alignment horizontal="center"/>
    </xf>
    <xf numFmtId="164" fontId="13" fillId="3" borderId="8" xfId="0" applyNumberFormat="1" applyFont="1" applyFill="1" applyBorder="1" applyAlignment="1">
      <alignment horizontal="center"/>
    </xf>
    <xf numFmtId="164" fontId="13" fillId="3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P183"/>
  <sheetViews>
    <sheetView tabSelected="1" zoomScale="85" zoomScaleNormal="85" workbookViewId="0">
      <selection activeCell="B15" sqref="B15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6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58"/>
      <c r="E7" s="58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153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60"/>
      <c r="E9" s="58" t="s">
        <v>66</v>
      </c>
      <c r="F9" s="60"/>
      <c r="G9" s="7"/>
      <c r="H9" s="7"/>
      <c r="I9" s="7"/>
      <c r="J9" s="7"/>
      <c r="K9" s="7"/>
    </row>
    <row r="10" spans="1:16" x14ac:dyDescent="0.2">
      <c r="A10" s="7"/>
      <c r="B10" s="48" t="s">
        <v>138</v>
      </c>
      <c r="C10" s="7"/>
      <c r="D10" s="60"/>
      <c r="E10" s="60"/>
      <c r="F10" s="60"/>
      <c r="G10" s="7"/>
      <c r="H10" s="7"/>
      <c r="I10" s="7"/>
      <c r="J10" s="7"/>
      <c r="K10" s="7"/>
    </row>
    <row r="11" spans="1:16" x14ac:dyDescent="0.2">
      <c r="A11" s="7"/>
      <c r="B11" s="55" t="s">
        <v>16</v>
      </c>
      <c r="C11" s="7"/>
      <c r="D11" s="58"/>
      <c r="E11" s="7"/>
      <c r="F11" s="58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6" t="s">
        <v>4</v>
      </c>
      <c r="C13" s="56" t="s">
        <v>5</v>
      </c>
      <c r="D13" s="56" t="s">
        <v>6</v>
      </c>
      <c r="E13" s="56" t="s">
        <v>7</v>
      </c>
      <c r="F13" s="56" t="s">
        <v>8</v>
      </c>
      <c r="G13" s="56" t="s">
        <v>9</v>
      </c>
      <c r="H13" s="56" t="s">
        <v>10</v>
      </c>
      <c r="I13" s="56" t="s">
        <v>11</v>
      </c>
      <c r="J13" s="56" t="s">
        <v>12</v>
      </c>
      <c r="K13" s="56" t="s">
        <v>13</v>
      </c>
    </row>
    <row r="14" spans="1:16" ht="15" x14ac:dyDescent="0.2">
      <c r="A14" s="7"/>
      <c r="B14" s="56">
        <v>1</v>
      </c>
      <c r="C14" s="56">
        <v>2</v>
      </c>
      <c r="D14" s="56">
        <v>3</v>
      </c>
      <c r="E14" s="56">
        <v>4</v>
      </c>
      <c r="F14" s="56">
        <v>5</v>
      </c>
      <c r="G14" s="56">
        <v>6</v>
      </c>
      <c r="H14" s="56">
        <v>7</v>
      </c>
      <c r="I14" s="56">
        <v>8</v>
      </c>
      <c r="J14" s="56">
        <v>9</v>
      </c>
      <c r="K14" s="56">
        <v>10</v>
      </c>
    </row>
    <row r="15" spans="1:16" ht="52.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v>40.290999999999997</v>
      </c>
      <c r="G15" s="3" t="s">
        <v>147</v>
      </c>
      <c r="H15" s="16">
        <v>19.047999999999998</v>
      </c>
      <c r="I15" s="16">
        <f>H15</f>
        <v>19.047999999999998</v>
      </c>
      <c r="J15" s="16">
        <f>I15</f>
        <v>19.047999999999998</v>
      </c>
      <c r="K15" s="16">
        <f>F15-J15</f>
        <v>21.242999999999999</v>
      </c>
      <c r="M15" s="8">
        <v>483.5</v>
      </c>
      <c r="N15" s="8">
        <f>M15/12</f>
        <v>40.291666666666664</v>
      </c>
      <c r="O15" s="17">
        <f>I15</f>
        <v>19.047999999999998</v>
      </c>
      <c r="P15" s="17">
        <f>N15-O15</f>
        <v>21.243666666666666</v>
      </c>
    </row>
    <row r="16" spans="1:16" ht="46.5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5.7169999999999996</v>
      </c>
      <c r="I16" s="16">
        <f t="shared" ref="I16" si="0">H16</f>
        <v>5.7169999999999996</v>
      </c>
      <c r="J16" s="16">
        <f>I16</f>
        <v>5.7169999999999996</v>
      </c>
      <c r="K16" s="16">
        <f t="shared" ref="K16" si="1">F16-J16</f>
        <v>7.6160000000000005</v>
      </c>
      <c r="M16" s="8">
        <v>160</v>
      </c>
      <c r="N16" s="8">
        <f t="shared" ref="N16:N17" si="2">M16/12</f>
        <v>13.333333333333334</v>
      </c>
      <c r="O16" s="17">
        <f>I16</f>
        <v>5.7169999999999996</v>
      </c>
      <c r="P16" s="17">
        <f t="shared" ref="P16:P17" si="3">N16-O16</f>
        <v>7.6163333333333343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156.102</v>
      </c>
      <c r="I17" s="16">
        <f t="shared" ref="I17:J17" si="4">H17</f>
        <v>156.102</v>
      </c>
      <c r="J17" s="16">
        <f t="shared" si="4"/>
        <v>156.102</v>
      </c>
      <c r="K17" s="13" t="s">
        <v>120</v>
      </c>
      <c r="M17" s="8">
        <v>1050</v>
      </c>
      <c r="N17" s="8">
        <f t="shared" si="2"/>
        <v>87.5</v>
      </c>
      <c r="O17" s="17">
        <f>I17</f>
        <v>156.102</v>
      </c>
      <c r="P17" s="17">
        <f t="shared" si="3"/>
        <v>-68.602000000000004</v>
      </c>
    </row>
    <row r="18" spans="1:16" x14ac:dyDescent="0.2">
      <c r="A18" s="7"/>
      <c r="B18" s="1"/>
    </row>
    <row r="19" spans="1:16" ht="24" hidden="1" customHeight="1" x14ac:dyDescent="0.2">
      <c r="A19" s="7"/>
      <c r="B19" s="89" t="s">
        <v>191</v>
      </c>
      <c r="C19" s="89"/>
      <c r="D19" s="89"/>
      <c r="E19" s="89"/>
      <c r="F19" s="89"/>
      <c r="G19" s="89"/>
      <c r="H19" s="89" t="s">
        <v>196</v>
      </c>
    </row>
    <row r="20" spans="1:16" hidden="1" x14ac:dyDescent="0.2"/>
    <row r="21" spans="1:16" ht="24" hidden="1" customHeight="1" x14ac:dyDescent="0.2">
      <c r="A21" s="7"/>
      <c r="B21" s="89" t="s">
        <v>193</v>
      </c>
      <c r="C21" s="89"/>
      <c r="D21" s="89"/>
      <c r="H21" s="8" t="s">
        <v>195</v>
      </c>
    </row>
    <row r="22" spans="1:16" x14ac:dyDescent="0.2">
      <c r="A22" s="7"/>
      <c r="B22" s="2"/>
    </row>
    <row r="23" spans="1:16" x14ac:dyDescent="0.2">
      <c r="A23" s="7"/>
      <c r="B23" s="9"/>
      <c r="K23" s="59" t="s">
        <v>14</v>
      </c>
    </row>
    <row r="24" spans="1:16" x14ac:dyDescent="0.2">
      <c r="A24" s="7"/>
      <c r="B24" s="1"/>
    </row>
    <row r="25" spans="1:16" x14ac:dyDescent="0.2">
      <c r="A25" s="7"/>
      <c r="B25" s="9"/>
    </row>
    <row r="26" spans="1:16" x14ac:dyDescent="0.2">
      <c r="A26" s="7"/>
      <c r="B26" s="1"/>
    </row>
    <row r="27" spans="1:16" ht="15" x14ac:dyDescent="0.2">
      <c r="A27" s="7"/>
      <c r="B27" s="123" t="s">
        <v>151</v>
      </c>
      <c r="C27" s="123"/>
      <c r="D27" s="123"/>
      <c r="E27" s="123"/>
      <c r="F27" s="123"/>
      <c r="G27" s="123"/>
      <c r="H27" s="123"/>
      <c r="I27" s="123"/>
      <c r="J27" s="123"/>
      <c r="K27" s="123"/>
    </row>
    <row r="28" spans="1:16" x14ac:dyDescent="0.2">
      <c r="A28" s="7"/>
      <c r="B28" s="1"/>
      <c r="H28" s="112" t="s">
        <v>15</v>
      </c>
      <c r="I28" s="112"/>
      <c r="J28" s="112"/>
      <c r="K28" s="112"/>
    </row>
    <row r="29" spans="1:16" x14ac:dyDescent="0.2">
      <c r="A29" s="7"/>
      <c r="B29" s="1"/>
    </row>
    <row r="30" spans="1:16" x14ac:dyDescent="0.2">
      <c r="A30" s="7"/>
      <c r="B30" s="113" t="s">
        <v>153</v>
      </c>
      <c r="C30" s="113"/>
      <c r="D30" s="113"/>
      <c r="E30" s="113"/>
      <c r="F30" s="113"/>
      <c r="G30" s="113"/>
      <c r="H30" s="113"/>
      <c r="I30" s="113"/>
      <c r="J30" s="113"/>
      <c r="K30" s="113"/>
    </row>
    <row r="31" spans="1:16" x14ac:dyDescent="0.2">
      <c r="A31" s="7"/>
      <c r="B31" s="7"/>
      <c r="F31" s="10" t="s">
        <v>67</v>
      </c>
    </row>
    <row r="32" spans="1:16" x14ac:dyDescent="0.2">
      <c r="A32" s="7"/>
      <c r="B32" s="48" t="s">
        <v>138</v>
      </c>
    </row>
    <row r="33" spans="1:16" x14ac:dyDescent="0.2">
      <c r="A33" s="7"/>
      <c r="B33" s="55" t="s">
        <v>16</v>
      </c>
    </row>
    <row r="34" spans="1:16" x14ac:dyDescent="0.2">
      <c r="A34" s="7"/>
      <c r="B34" s="1"/>
    </row>
    <row r="35" spans="1:16" ht="105" x14ac:dyDescent="0.2">
      <c r="A35" s="7"/>
      <c r="B35" s="56" t="s">
        <v>4</v>
      </c>
      <c r="C35" s="56" t="s">
        <v>17</v>
      </c>
      <c r="D35" s="56" t="s">
        <v>6</v>
      </c>
      <c r="E35" s="56" t="s">
        <v>18</v>
      </c>
      <c r="F35" s="56" t="s">
        <v>19</v>
      </c>
      <c r="G35" s="56" t="s">
        <v>20</v>
      </c>
      <c r="H35" s="56" t="s">
        <v>10</v>
      </c>
      <c r="I35" s="56" t="s">
        <v>11</v>
      </c>
      <c r="J35" s="56" t="s">
        <v>21</v>
      </c>
      <c r="K35" s="56" t="s">
        <v>22</v>
      </c>
    </row>
    <row r="36" spans="1:16" ht="15" x14ac:dyDescent="0.2">
      <c r="A36" s="7"/>
      <c r="B36" s="56">
        <v>1</v>
      </c>
      <c r="C36" s="56">
        <v>2</v>
      </c>
      <c r="D36" s="56">
        <v>3</v>
      </c>
      <c r="E36" s="56">
        <v>4</v>
      </c>
      <c r="F36" s="56">
        <v>5</v>
      </c>
      <c r="G36" s="56">
        <v>6</v>
      </c>
      <c r="H36" s="56">
        <v>7</v>
      </c>
      <c r="I36" s="56">
        <v>8</v>
      </c>
      <c r="J36" s="56">
        <v>9</v>
      </c>
      <c r="K36" s="56">
        <v>10</v>
      </c>
    </row>
    <row r="37" spans="1:16" ht="69.75" customHeight="1" x14ac:dyDescent="0.2">
      <c r="A37" s="7"/>
      <c r="B37" s="14" t="s">
        <v>84</v>
      </c>
      <c r="C37" s="11" t="s">
        <v>110</v>
      </c>
      <c r="D37" s="11" t="s">
        <v>85</v>
      </c>
      <c r="E37" s="11" t="s">
        <v>88</v>
      </c>
      <c r="F37" s="28">
        <f>40.291</f>
        <v>40.290999999999997</v>
      </c>
      <c r="G37" s="3" t="s">
        <v>147</v>
      </c>
      <c r="H37" s="16">
        <f>H15</f>
        <v>19.047999999999998</v>
      </c>
      <c r="I37" s="16">
        <f>H37</f>
        <v>19.047999999999998</v>
      </c>
      <c r="J37" s="16">
        <f>I37</f>
        <v>19.047999999999998</v>
      </c>
      <c r="K37" s="16">
        <f>F37-J37</f>
        <v>21.242999999999999</v>
      </c>
      <c r="M37" s="8">
        <v>483.5</v>
      </c>
      <c r="N37" s="8">
        <f>M37/12</f>
        <v>40.291666666666664</v>
      </c>
      <c r="O37" s="17">
        <f>I37</f>
        <v>19.047999999999998</v>
      </c>
      <c r="P37" s="17">
        <f>N37-O37</f>
        <v>21.243666666666666</v>
      </c>
    </row>
    <row r="38" spans="1:16" ht="64.5" customHeight="1" x14ac:dyDescent="0.2">
      <c r="A38" s="7"/>
      <c r="B38" s="15">
        <v>2</v>
      </c>
      <c r="C38" s="11" t="s">
        <v>111</v>
      </c>
      <c r="D38" s="11" t="s">
        <v>86</v>
      </c>
      <c r="E38" s="11" t="s">
        <v>90</v>
      </c>
      <c r="F38" s="28">
        <v>13.333</v>
      </c>
      <c r="G38" s="3" t="s">
        <v>147</v>
      </c>
      <c r="H38" s="16">
        <f>H16</f>
        <v>5.7169999999999996</v>
      </c>
      <c r="I38" s="16">
        <f t="shared" ref="I38:I39" si="5">H38</f>
        <v>5.7169999999999996</v>
      </c>
      <c r="J38" s="16">
        <f>I38</f>
        <v>5.7169999999999996</v>
      </c>
      <c r="K38" s="16">
        <f>F38-J38</f>
        <v>7.6160000000000005</v>
      </c>
      <c r="M38" s="8">
        <v>160</v>
      </c>
      <c r="N38" s="8">
        <f t="shared" ref="N38:N39" si="6">M38/12</f>
        <v>13.333333333333334</v>
      </c>
      <c r="O38" s="17">
        <f t="shared" ref="O38:O39" si="7">I38</f>
        <v>5.7169999999999996</v>
      </c>
      <c r="P38" s="17">
        <f t="shared" ref="P38:P39" si="8">N38-O38</f>
        <v>7.6163333333333343</v>
      </c>
    </row>
    <row r="39" spans="1:16" ht="147" customHeight="1" x14ac:dyDescent="0.2">
      <c r="A39" s="7"/>
      <c r="B39" s="15">
        <v>3</v>
      </c>
      <c r="C39" s="11" t="s">
        <v>113</v>
      </c>
      <c r="D39" s="11" t="s">
        <v>87</v>
      </c>
      <c r="E39" s="11" t="s">
        <v>114</v>
      </c>
      <c r="F39" s="28">
        <v>87.5</v>
      </c>
      <c r="G39" s="3" t="s">
        <v>148</v>
      </c>
      <c r="H39" s="16">
        <f>H17</f>
        <v>156.102</v>
      </c>
      <c r="I39" s="16">
        <f t="shared" si="5"/>
        <v>156.102</v>
      </c>
      <c r="J39" s="16">
        <f>I39</f>
        <v>156.102</v>
      </c>
      <c r="K39" s="12" t="s">
        <v>120</v>
      </c>
      <c r="M39" s="8">
        <v>1050</v>
      </c>
      <c r="N39" s="8">
        <f t="shared" si="6"/>
        <v>87.5</v>
      </c>
      <c r="O39" s="17">
        <f t="shared" si="7"/>
        <v>156.102</v>
      </c>
      <c r="P39" s="17">
        <f t="shared" si="8"/>
        <v>-68.602000000000004</v>
      </c>
    </row>
    <row r="40" spans="1:16" x14ac:dyDescent="0.2">
      <c r="A40" s="7"/>
      <c r="B40" s="9"/>
    </row>
    <row r="41" spans="1:16" ht="24" hidden="1" customHeight="1" x14ac:dyDescent="0.2">
      <c r="A41" s="7"/>
      <c r="B41" s="89" t="s">
        <v>191</v>
      </c>
      <c r="C41" s="89"/>
      <c r="D41" s="89"/>
      <c r="E41" s="89"/>
      <c r="F41" s="89"/>
      <c r="G41" s="89"/>
      <c r="H41" s="89" t="s">
        <v>196</v>
      </c>
      <c r="O41" s="133"/>
    </row>
    <row r="42" spans="1:16" hidden="1" x14ac:dyDescent="0.2">
      <c r="O42" s="133"/>
    </row>
    <row r="43" spans="1:16" hidden="1" x14ac:dyDescent="0.2">
      <c r="A43" s="7"/>
      <c r="B43" s="9" t="s">
        <v>193</v>
      </c>
      <c r="H43" s="8" t="s">
        <v>195</v>
      </c>
      <c r="O43" s="133"/>
    </row>
    <row r="44" spans="1:16" x14ac:dyDescent="0.2">
      <c r="A44" s="7"/>
      <c r="B44" s="9"/>
      <c r="O44" s="134"/>
    </row>
    <row r="45" spans="1:16" x14ac:dyDescent="0.2">
      <c r="A45" s="7"/>
      <c r="B45" s="1"/>
      <c r="K45" s="59" t="s">
        <v>23</v>
      </c>
      <c r="O45" s="134"/>
    </row>
    <row r="46" spans="1:16" x14ac:dyDescent="0.2">
      <c r="A46" s="7"/>
      <c r="B46" s="9"/>
      <c r="O46" s="134"/>
    </row>
    <row r="47" spans="1:16" x14ac:dyDescent="0.2">
      <c r="A47" s="7"/>
      <c r="B47" s="9"/>
    </row>
    <row r="48" spans="1:16" ht="15" x14ac:dyDescent="0.2">
      <c r="A48" s="7"/>
      <c r="B48" s="123" t="s">
        <v>151</v>
      </c>
      <c r="C48" s="123"/>
      <c r="D48" s="123"/>
      <c r="E48" s="123"/>
      <c r="F48" s="123"/>
      <c r="G48" s="123"/>
      <c r="H48" s="123"/>
      <c r="I48" s="123"/>
      <c r="J48" s="123"/>
      <c r="K48" s="123"/>
    </row>
    <row r="49" spans="1:11" x14ac:dyDescent="0.2">
      <c r="A49" s="7"/>
      <c r="B49" s="1"/>
      <c r="H49" s="112" t="s">
        <v>15</v>
      </c>
      <c r="I49" s="112"/>
      <c r="J49" s="112"/>
      <c r="K49" s="112"/>
    </row>
    <row r="50" spans="1:11" x14ac:dyDescent="0.2">
      <c r="A50" s="7"/>
      <c r="B50" s="1"/>
    </row>
    <row r="51" spans="1:11" x14ac:dyDescent="0.2">
      <c r="A51" s="7"/>
      <c r="B51" s="113" t="s">
        <v>154</v>
      </c>
      <c r="C51" s="113"/>
      <c r="D51" s="113"/>
      <c r="E51" s="113"/>
      <c r="F51" s="113"/>
      <c r="G51" s="113"/>
      <c r="H51" s="113"/>
      <c r="I51" s="113"/>
      <c r="J51" s="113"/>
      <c r="K51" s="113"/>
    </row>
    <row r="52" spans="1:11" x14ac:dyDescent="0.2">
      <c r="A52" s="7"/>
      <c r="B52" s="7"/>
      <c r="F52" s="10" t="s">
        <v>69</v>
      </c>
    </row>
    <row r="53" spans="1:11" x14ac:dyDescent="0.2">
      <c r="A53" s="7"/>
      <c r="B53" s="48" t="s">
        <v>138</v>
      </c>
    </row>
    <row r="54" spans="1:11" x14ac:dyDescent="0.2">
      <c r="A54" s="7"/>
      <c r="B54" s="55" t="s">
        <v>16</v>
      </c>
    </row>
    <row r="55" spans="1:11" x14ac:dyDescent="0.2">
      <c r="A55" s="7"/>
      <c r="B55" s="9"/>
    </row>
    <row r="56" spans="1:11" ht="15" x14ac:dyDescent="0.2">
      <c r="A56" s="7"/>
      <c r="B56" s="140" t="s">
        <v>24</v>
      </c>
      <c r="C56" s="140" t="s">
        <v>17</v>
      </c>
      <c r="D56" s="140" t="s">
        <v>25</v>
      </c>
      <c r="E56" s="140"/>
      <c r="F56" s="140"/>
      <c r="G56" s="140"/>
      <c r="H56" s="140"/>
      <c r="I56" s="140"/>
      <c r="J56" s="140"/>
      <c r="K56" s="140"/>
    </row>
    <row r="57" spans="1:11" ht="15" x14ac:dyDescent="0.2">
      <c r="A57" s="7"/>
      <c r="B57" s="140"/>
      <c r="C57" s="140"/>
      <c r="D57" s="140">
        <v>1</v>
      </c>
      <c r="E57" s="140"/>
      <c r="F57" s="140">
        <v>2</v>
      </c>
      <c r="G57" s="140"/>
      <c r="H57" s="140">
        <v>3</v>
      </c>
      <c r="I57" s="140"/>
      <c r="J57" s="140" t="s">
        <v>26</v>
      </c>
      <c r="K57" s="140"/>
    </row>
    <row r="58" spans="1:11" ht="15" x14ac:dyDescent="0.2">
      <c r="A58" s="7"/>
      <c r="B58" s="140"/>
      <c r="C58" s="140"/>
      <c r="D58" s="140" t="s">
        <v>27</v>
      </c>
      <c r="E58" s="140"/>
      <c r="F58" s="140" t="s">
        <v>28</v>
      </c>
      <c r="G58" s="140"/>
      <c r="H58" s="140" t="s">
        <v>29</v>
      </c>
      <c r="I58" s="140"/>
      <c r="J58" s="140" t="s">
        <v>26</v>
      </c>
      <c r="K58" s="140"/>
    </row>
    <row r="59" spans="1:11" ht="45" x14ac:dyDescent="0.2">
      <c r="A59" s="7"/>
      <c r="B59" s="140"/>
      <c r="C59" s="140"/>
      <c r="D59" s="56" t="s">
        <v>30</v>
      </c>
      <c r="E59" s="56" t="s">
        <v>31</v>
      </c>
      <c r="F59" s="56" t="s">
        <v>30</v>
      </c>
      <c r="G59" s="56" t="s">
        <v>31</v>
      </c>
      <c r="H59" s="56" t="s">
        <v>30</v>
      </c>
      <c r="I59" s="56" t="s">
        <v>31</v>
      </c>
      <c r="J59" s="56" t="s">
        <v>30</v>
      </c>
      <c r="K59" s="56" t="s">
        <v>31</v>
      </c>
    </row>
    <row r="60" spans="1:11" ht="15" x14ac:dyDescent="0.2">
      <c r="A60" s="7"/>
      <c r="B60" s="56">
        <v>1</v>
      </c>
      <c r="C60" s="56">
        <v>2</v>
      </c>
      <c r="D60" s="56">
        <v>3</v>
      </c>
      <c r="E60" s="56">
        <v>4</v>
      </c>
      <c r="F60" s="56">
        <v>5</v>
      </c>
      <c r="G60" s="56">
        <v>6</v>
      </c>
      <c r="H60" s="56">
        <v>7</v>
      </c>
      <c r="I60" s="56">
        <v>8</v>
      </c>
      <c r="J60" s="56">
        <v>9</v>
      </c>
      <c r="K60" s="56">
        <v>10</v>
      </c>
    </row>
    <row r="61" spans="1:11" ht="15" x14ac:dyDescent="0.2">
      <c r="A61" s="7"/>
      <c r="B61" s="54">
        <v>1</v>
      </c>
      <c r="C61" s="54" t="s">
        <v>32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54">
        <v>2</v>
      </c>
      <c r="C62" s="54" t="s">
        <v>33</v>
      </c>
      <c r="D62" s="4"/>
      <c r="E62" s="4"/>
      <c r="F62" s="4"/>
      <c r="G62" s="4"/>
      <c r="H62" s="4"/>
      <c r="I62" s="4"/>
      <c r="J62" s="4"/>
      <c r="K62" s="4"/>
    </row>
    <row r="63" spans="1:11" ht="15" x14ac:dyDescent="0.2">
      <c r="A63" s="7"/>
      <c r="B63" s="54">
        <v>3</v>
      </c>
      <c r="C63" s="54" t="s">
        <v>34</v>
      </c>
      <c r="D63" s="4"/>
      <c r="E63" s="4"/>
      <c r="F63" s="4"/>
      <c r="G63" s="4"/>
      <c r="H63" s="4"/>
      <c r="I63" s="4"/>
      <c r="J63" s="4"/>
      <c r="K63" s="4"/>
    </row>
    <row r="64" spans="1:11" ht="15" x14ac:dyDescent="0.2">
      <c r="A64" s="7"/>
      <c r="B64" s="54" t="s">
        <v>26</v>
      </c>
      <c r="C64" s="54" t="s">
        <v>26</v>
      </c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7"/>
      <c r="B65" s="9"/>
    </row>
    <row r="66" spans="1:11" ht="24" hidden="1" customHeight="1" x14ac:dyDescent="0.2">
      <c r="A66" s="7"/>
      <c r="B66" s="89" t="s">
        <v>191</v>
      </c>
      <c r="C66" s="89"/>
      <c r="D66" s="89"/>
      <c r="E66" s="89"/>
      <c r="F66" s="89"/>
      <c r="G66" s="89"/>
      <c r="H66" s="89" t="s">
        <v>196</v>
      </c>
    </row>
    <row r="67" spans="1:11" hidden="1" x14ac:dyDescent="0.2"/>
    <row r="68" spans="1:11" hidden="1" x14ac:dyDescent="0.2">
      <c r="A68" s="7"/>
      <c r="B68" s="9" t="s">
        <v>193</v>
      </c>
      <c r="H68" s="8" t="s">
        <v>195</v>
      </c>
      <c r="K68" s="7"/>
    </row>
    <row r="69" spans="1:11" x14ac:dyDescent="0.2">
      <c r="A69" s="7"/>
      <c r="B69" s="9"/>
    </row>
    <row r="70" spans="1:11" x14ac:dyDescent="0.2">
      <c r="A70" s="7"/>
      <c r="B70" s="1"/>
      <c r="G70" s="59" t="s">
        <v>35</v>
      </c>
    </row>
    <row r="71" spans="1:11" x14ac:dyDescent="0.2">
      <c r="A71" s="7"/>
      <c r="B71" s="9"/>
    </row>
    <row r="72" spans="1:11" ht="35.25" customHeight="1" x14ac:dyDescent="0.2">
      <c r="A72" s="7"/>
      <c r="B72" s="111" t="s">
        <v>151</v>
      </c>
      <c r="C72" s="111"/>
      <c r="D72" s="111"/>
      <c r="E72" s="111"/>
      <c r="F72" s="111"/>
      <c r="G72" s="111"/>
      <c r="H72" s="5"/>
      <c r="I72" s="5"/>
      <c r="J72" s="5"/>
      <c r="K72" s="5"/>
    </row>
    <row r="73" spans="1:11" ht="15" customHeight="1" x14ac:dyDescent="0.2">
      <c r="A73" s="7"/>
      <c r="B73" s="1"/>
      <c r="D73" s="10" t="s">
        <v>80</v>
      </c>
      <c r="E73" s="10"/>
      <c r="F73" s="10"/>
      <c r="G73" s="10"/>
      <c r="H73" s="7"/>
      <c r="I73" s="7"/>
      <c r="J73" s="7"/>
      <c r="K73" s="7"/>
    </row>
    <row r="74" spans="1:11" x14ac:dyDescent="0.2">
      <c r="A74" s="7"/>
      <c r="B74" s="1"/>
    </row>
    <row r="75" spans="1:11" x14ac:dyDescent="0.2">
      <c r="A75" s="7"/>
      <c r="B75" s="113" t="s">
        <v>155</v>
      </c>
      <c r="C75" s="113"/>
      <c r="D75" s="113"/>
      <c r="E75" s="113"/>
      <c r="F75" s="113"/>
      <c r="G75" s="113"/>
      <c r="H75" s="6"/>
      <c r="I75" s="6"/>
      <c r="J75" s="6"/>
      <c r="K75" s="6"/>
    </row>
    <row r="76" spans="1:11" x14ac:dyDescent="0.2">
      <c r="A76" s="7"/>
      <c r="B76" s="7"/>
      <c r="E76" s="10" t="s">
        <v>72</v>
      </c>
      <c r="F76" s="7"/>
    </row>
    <row r="77" spans="1:11" x14ac:dyDescent="0.2">
      <c r="A77" s="7"/>
      <c r="B77" s="48" t="s">
        <v>138</v>
      </c>
    </row>
    <row r="78" spans="1:11" x14ac:dyDescent="0.2">
      <c r="A78" s="7"/>
      <c r="B78" s="55" t="s">
        <v>16</v>
      </c>
    </row>
    <row r="79" spans="1:11" x14ac:dyDescent="0.2">
      <c r="A79" s="7"/>
      <c r="B79" s="1"/>
    </row>
    <row r="80" spans="1:11" x14ac:dyDescent="0.2">
      <c r="A80" s="7"/>
      <c r="B80" s="9"/>
    </row>
    <row r="81" spans="1:7" x14ac:dyDescent="0.2">
      <c r="A81" s="7"/>
      <c r="B81" s="140" t="s">
        <v>0</v>
      </c>
      <c r="C81" s="140" t="s">
        <v>36</v>
      </c>
      <c r="D81" s="140" t="s">
        <v>37</v>
      </c>
      <c r="E81" s="140" t="s">
        <v>73</v>
      </c>
      <c r="F81" s="140" t="s">
        <v>70</v>
      </c>
      <c r="G81" s="140" t="s">
        <v>74</v>
      </c>
    </row>
    <row r="82" spans="1:7" ht="63" customHeight="1" x14ac:dyDescent="0.2">
      <c r="A82" s="7"/>
      <c r="B82" s="140"/>
      <c r="C82" s="140"/>
      <c r="D82" s="140"/>
      <c r="E82" s="140"/>
      <c r="F82" s="140"/>
      <c r="G82" s="140"/>
    </row>
    <row r="83" spans="1:7" ht="15.75" thickBot="1" x14ac:dyDescent="0.25">
      <c r="A83" s="7"/>
      <c r="B83" s="56">
        <v>1</v>
      </c>
      <c r="C83" s="56">
        <v>2</v>
      </c>
      <c r="D83" s="56">
        <v>3</v>
      </c>
      <c r="E83" s="56">
        <v>4</v>
      </c>
      <c r="F83" s="56">
        <v>5</v>
      </c>
      <c r="G83" s="56">
        <v>6</v>
      </c>
    </row>
    <row r="84" spans="1:7" ht="13.9" customHeight="1" x14ac:dyDescent="0.2">
      <c r="A84" s="7"/>
      <c r="B84" s="117" t="s">
        <v>81</v>
      </c>
      <c r="C84" s="117" t="s">
        <v>109</v>
      </c>
      <c r="D84" s="29" t="s">
        <v>96</v>
      </c>
      <c r="E84" s="49">
        <v>11.914999999999999</v>
      </c>
      <c r="F84" s="49">
        <v>11.914999999999999</v>
      </c>
      <c r="G84" s="127">
        <f>K15</f>
        <v>21.242999999999999</v>
      </c>
    </row>
    <row r="85" spans="1:7" ht="13.9" customHeight="1" x14ac:dyDescent="0.2">
      <c r="A85" s="7"/>
      <c r="B85" s="125"/>
      <c r="C85" s="125"/>
      <c r="D85" s="29" t="s">
        <v>97</v>
      </c>
      <c r="E85" s="22">
        <v>3.827</v>
      </c>
      <c r="F85" s="22">
        <v>3.827</v>
      </c>
      <c r="G85" s="128"/>
    </row>
    <row r="86" spans="1:7" ht="13.9" customHeight="1" x14ac:dyDescent="0.2">
      <c r="A86" s="7"/>
      <c r="B86" s="125"/>
      <c r="C86" s="125"/>
      <c r="D86" s="29" t="s">
        <v>143</v>
      </c>
      <c r="E86" s="22">
        <v>0</v>
      </c>
      <c r="F86" s="22">
        <v>0</v>
      </c>
      <c r="G86" s="128"/>
    </row>
    <row r="87" spans="1:7" ht="13.9" customHeight="1" x14ac:dyDescent="0.2">
      <c r="A87" s="7"/>
      <c r="B87" s="125"/>
      <c r="C87" s="125"/>
      <c r="D87" s="30" t="s">
        <v>98</v>
      </c>
      <c r="E87" s="22">
        <v>2.5999999999999999E-2</v>
      </c>
      <c r="F87" s="22">
        <v>2.5999999999999999E-2</v>
      </c>
      <c r="G87" s="128"/>
    </row>
    <row r="88" spans="1:7" ht="13.9" customHeight="1" x14ac:dyDescent="0.2">
      <c r="A88" s="7"/>
      <c r="B88" s="125"/>
      <c r="C88" s="125"/>
      <c r="D88" s="29" t="s">
        <v>121</v>
      </c>
      <c r="E88" s="22">
        <v>7.1999999999999995E-2</v>
      </c>
      <c r="F88" s="22">
        <v>7.1999999999999995E-2</v>
      </c>
      <c r="G88" s="128"/>
    </row>
    <row r="89" spans="1:7" ht="13.9" customHeight="1" x14ac:dyDescent="0.2">
      <c r="A89" s="7"/>
      <c r="B89" s="125"/>
      <c r="C89" s="125"/>
      <c r="D89" s="31" t="s">
        <v>100</v>
      </c>
      <c r="E89" s="22">
        <v>0</v>
      </c>
      <c r="F89" s="22">
        <v>0</v>
      </c>
      <c r="G89" s="128"/>
    </row>
    <row r="90" spans="1:7" ht="22.5" x14ac:dyDescent="0.2">
      <c r="A90" s="7"/>
      <c r="B90" s="125"/>
      <c r="C90" s="125"/>
      <c r="D90" s="32" t="s">
        <v>99</v>
      </c>
      <c r="E90" s="22">
        <v>7.0000000000000007E-2</v>
      </c>
      <c r="F90" s="22">
        <v>7.0000000000000007E-2</v>
      </c>
      <c r="G90" s="128"/>
    </row>
    <row r="91" spans="1:7" ht="14.45" customHeight="1" thickBot="1" x14ac:dyDescent="0.25">
      <c r="A91" s="7"/>
      <c r="B91" s="126"/>
      <c r="C91" s="126"/>
      <c r="D91" s="31" t="s">
        <v>149</v>
      </c>
      <c r="E91" s="50">
        <v>3.1381992931435927</v>
      </c>
      <c r="F91" s="50">
        <v>3.1381992931435927</v>
      </c>
      <c r="G91" s="129"/>
    </row>
    <row r="92" spans="1:7" ht="12" customHeight="1" x14ac:dyDescent="0.2">
      <c r="A92" s="7"/>
      <c r="B92" s="117" t="s">
        <v>82</v>
      </c>
      <c r="C92" s="117" t="s">
        <v>111</v>
      </c>
      <c r="D92" s="31" t="s">
        <v>97</v>
      </c>
      <c r="E92" s="49">
        <v>1.736</v>
      </c>
      <c r="F92" s="49">
        <v>1.736</v>
      </c>
      <c r="G92" s="130">
        <f>K16</f>
        <v>7.6160000000000005</v>
      </c>
    </row>
    <row r="93" spans="1:7" ht="2.25" hidden="1" customHeight="1" x14ac:dyDescent="0.2">
      <c r="A93" s="7"/>
      <c r="B93" s="125" t="s">
        <v>82</v>
      </c>
      <c r="C93" s="125"/>
      <c r="D93" s="31" t="s">
        <v>122</v>
      </c>
      <c r="E93" s="22">
        <v>0</v>
      </c>
      <c r="F93" s="22">
        <v>0</v>
      </c>
      <c r="G93" s="131"/>
    </row>
    <row r="94" spans="1:7" ht="13.9" hidden="1" customHeight="1" x14ac:dyDescent="0.2">
      <c r="A94" s="7"/>
      <c r="B94" s="125"/>
      <c r="C94" s="125"/>
      <c r="D94" s="31" t="s">
        <v>115</v>
      </c>
      <c r="E94" s="22">
        <v>0</v>
      </c>
      <c r="F94" s="22">
        <v>0</v>
      </c>
      <c r="G94" s="131"/>
    </row>
    <row r="95" spans="1:7" ht="3.75" hidden="1" customHeight="1" x14ac:dyDescent="0.2">
      <c r="A95" s="7"/>
      <c r="B95" s="125"/>
      <c r="C95" s="125"/>
      <c r="D95" s="31" t="s">
        <v>116</v>
      </c>
      <c r="E95" s="34"/>
      <c r="F95" s="34"/>
      <c r="G95" s="131"/>
    </row>
    <row r="96" spans="1:7" ht="14.45" customHeight="1" thickBot="1" x14ac:dyDescent="0.25">
      <c r="A96" s="7"/>
      <c r="B96" s="125" t="s">
        <v>82</v>
      </c>
      <c r="C96" s="125"/>
      <c r="D96" s="31" t="s">
        <v>149</v>
      </c>
      <c r="E96" s="50">
        <v>3.981382</v>
      </c>
      <c r="F96" s="50">
        <v>3.981382</v>
      </c>
      <c r="G96" s="132"/>
    </row>
    <row r="97" spans="1:9" ht="13.9" customHeight="1" x14ac:dyDescent="0.2">
      <c r="A97" s="7"/>
      <c r="B97" s="117" t="s">
        <v>83</v>
      </c>
      <c r="C97" s="133" t="s">
        <v>112</v>
      </c>
      <c r="D97" s="33" t="s">
        <v>117</v>
      </c>
      <c r="E97" s="49">
        <v>118.721808</v>
      </c>
      <c r="F97" s="49">
        <v>118.721808</v>
      </c>
      <c r="G97" s="135" t="str">
        <f>K17</f>
        <v>нет свободной мощности</v>
      </c>
    </row>
    <row r="98" spans="1:9" x14ac:dyDescent="0.2">
      <c r="A98" s="7"/>
      <c r="B98" s="125"/>
      <c r="C98" s="133"/>
      <c r="D98" s="33" t="s">
        <v>118</v>
      </c>
      <c r="E98" s="22">
        <v>30.762242000000001</v>
      </c>
      <c r="F98" s="22">
        <v>30.762242000000001</v>
      </c>
      <c r="G98" s="136"/>
    </row>
    <row r="99" spans="1:9" x14ac:dyDescent="0.2">
      <c r="A99" s="7"/>
      <c r="B99" s="125"/>
      <c r="C99" s="133"/>
      <c r="D99" s="33" t="s">
        <v>197</v>
      </c>
      <c r="E99" s="22">
        <v>1.55</v>
      </c>
      <c r="F99" s="22">
        <v>1.55</v>
      </c>
      <c r="G99" s="136"/>
    </row>
    <row r="100" spans="1:9" ht="13.9" customHeight="1" x14ac:dyDescent="0.2">
      <c r="A100" s="7"/>
      <c r="B100" s="125"/>
      <c r="C100" s="134"/>
      <c r="D100" s="31" t="s">
        <v>119</v>
      </c>
      <c r="E100" s="22">
        <v>4.5609999999999999</v>
      </c>
      <c r="F100" s="22">
        <v>4.5609999999999999</v>
      </c>
      <c r="G100" s="136"/>
    </row>
    <row r="101" spans="1:9" ht="13.9" hidden="1" customHeight="1" x14ac:dyDescent="0.2">
      <c r="A101" s="7"/>
      <c r="B101" s="125"/>
      <c r="C101" s="134"/>
      <c r="D101" s="31"/>
      <c r="E101" s="22">
        <v>0</v>
      </c>
      <c r="F101" s="22">
        <v>0</v>
      </c>
      <c r="G101" s="136"/>
    </row>
    <row r="102" spans="1:9" ht="13.9" customHeight="1" thickBot="1" x14ac:dyDescent="0.25">
      <c r="A102" s="7"/>
      <c r="B102" s="125"/>
      <c r="C102" s="134"/>
      <c r="D102" s="31" t="s">
        <v>149</v>
      </c>
      <c r="E102" s="50">
        <v>0.50678400000000001</v>
      </c>
      <c r="F102" s="50">
        <v>0.50678400000000001</v>
      </c>
      <c r="G102" s="136"/>
    </row>
    <row r="103" spans="1:9" ht="13.9" customHeight="1" x14ac:dyDescent="0.2">
      <c r="A103" s="7"/>
      <c r="B103" s="118"/>
      <c r="C103" s="133" t="s">
        <v>111</v>
      </c>
      <c r="D103" s="33" t="s">
        <v>117</v>
      </c>
      <c r="E103" s="51">
        <v>134.30000000000001</v>
      </c>
      <c r="F103" s="51">
        <v>134.30000000000001</v>
      </c>
      <c r="G103" s="136"/>
    </row>
    <row r="104" spans="1:9" ht="13.9" customHeight="1" x14ac:dyDescent="0.2">
      <c r="A104" s="7"/>
      <c r="B104" s="119"/>
      <c r="C104" s="138"/>
      <c r="D104" s="33" t="s">
        <v>118</v>
      </c>
      <c r="E104" s="35">
        <v>31.224409000000001</v>
      </c>
      <c r="F104" s="35">
        <v>31.224409000000001</v>
      </c>
      <c r="G104" s="137"/>
    </row>
    <row r="105" spans="1:9" ht="13.9" customHeight="1" x14ac:dyDescent="0.2">
      <c r="A105" s="7"/>
      <c r="B105" s="63" t="s">
        <v>38</v>
      </c>
      <c r="C105" s="64" t="s">
        <v>142</v>
      </c>
      <c r="D105" s="65" t="s">
        <v>142</v>
      </c>
      <c r="E105" s="66">
        <f>SUM(E84:E104)</f>
        <v>346.3918242931436</v>
      </c>
      <c r="F105" s="66">
        <f>SUM(F84:F104)</f>
        <v>346.3918242931436</v>
      </c>
      <c r="G105" s="63" t="s">
        <v>142</v>
      </c>
      <c r="I105" s="59"/>
    </row>
    <row r="106" spans="1:9" ht="13.9" customHeight="1" x14ac:dyDescent="0.25">
      <c r="A106" s="7"/>
      <c r="B106" s="39"/>
      <c r="C106" s="40"/>
      <c r="D106" s="41"/>
      <c r="E106" s="42"/>
      <c r="F106" s="42"/>
      <c r="G106" s="43"/>
      <c r="I106" s="59"/>
    </row>
    <row r="107" spans="1:9" ht="24" hidden="1" customHeight="1" x14ac:dyDescent="0.2">
      <c r="A107" s="7"/>
      <c r="B107" s="89" t="s">
        <v>191</v>
      </c>
      <c r="C107" s="89"/>
      <c r="D107" s="89"/>
      <c r="E107" s="89"/>
      <c r="F107" s="89"/>
      <c r="G107" s="89"/>
      <c r="H107" s="89" t="s">
        <v>196</v>
      </c>
    </row>
    <row r="108" spans="1:9" hidden="1" x14ac:dyDescent="0.2"/>
    <row r="109" spans="1:9" ht="24" hidden="1" customHeight="1" x14ac:dyDescent="0.2">
      <c r="A109" s="7"/>
      <c r="B109" s="89" t="s">
        <v>193</v>
      </c>
      <c r="C109" s="89"/>
      <c r="D109" s="89"/>
      <c r="E109" s="89"/>
      <c r="F109" s="89"/>
      <c r="G109" s="89"/>
      <c r="H109" s="89" t="s">
        <v>195</v>
      </c>
      <c r="I109" s="76"/>
    </row>
    <row r="110" spans="1:9" ht="13.9" customHeight="1" x14ac:dyDescent="0.25">
      <c r="A110" s="7"/>
      <c r="B110" s="39"/>
      <c r="C110" s="40"/>
      <c r="D110" s="41"/>
      <c r="E110" s="42"/>
      <c r="F110" s="42"/>
      <c r="G110" s="43"/>
      <c r="I110" s="76"/>
    </row>
    <row r="111" spans="1:9" x14ac:dyDescent="0.2">
      <c r="A111" s="7"/>
      <c r="B111" s="1"/>
      <c r="I111" s="59" t="s">
        <v>39</v>
      </c>
    </row>
    <row r="112" spans="1:9" x14ac:dyDescent="0.2">
      <c r="A112" s="7"/>
      <c r="B112" s="9"/>
    </row>
    <row r="113" spans="1:9" ht="38.25" customHeight="1" x14ac:dyDescent="0.2">
      <c r="A113" s="7"/>
      <c r="B113" s="139" t="s">
        <v>40</v>
      </c>
      <c r="C113" s="139"/>
      <c r="D113" s="139"/>
      <c r="E113" s="139"/>
      <c r="F113" s="139"/>
      <c r="G113" s="139"/>
      <c r="H113" s="139"/>
      <c r="I113" s="139"/>
    </row>
    <row r="114" spans="1:9" x14ac:dyDescent="0.2">
      <c r="A114" s="7"/>
      <c r="B114" s="9"/>
    </row>
    <row r="115" spans="1:9" x14ac:dyDescent="0.2">
      <c r="A115" s="7"/>
      <c r="B115" s="1"/>
    </row>
    <row r="116" spans="1:9" x14ac:dyDescent="0.2">
      <c r="A116" s="153"/>
      <c r="B116" s="9"/>
    </row>
    <row r="117" spans="1:9" ht="91.5" customHeight="1" x14ac:dyDescent="0.2">
      <c r="A117" s="7"/>
      <c r="B117" s="56" t="s">
        <v>41</v>
      </c>
      <c r="C117" s="56" t="s">
        <v>42</v>
      </c>
      <c r="D117" s="56" t="s">
        <v>43</v>
      </c>
      <c r="E117" s="56" t="s">
        <v>44</v>
      </c>
      <c r="F117" s="56" t="s">
        <v>45</v>
      </c>
      <c r="G117" s="56" t="s">
        <v>46</v>
      </c>
      <c r="H117" s="56" t="s">
        <v>47</v>
      </c>
      <c r="I117" s="56" t="s">
        <v>48</v>
      </c>
    </row>
    <row r="118" spans="1:9" ht="15" x14ac:dyDescent="0.2">
      <c r="A118" s="7"/>
      <c r="B118" s="56">
        <v>1</v>
      </c>
      <c r="C118" s="56">
        <v>2</v>
      </c>
      <c r="D118" s="56">
        <v>3</v>
      </c>
      <c r="E118" s="56">
        <v>4</v>
      </c>
      <c r="F118" s="56">
        <v>5</v>
      </c>
      <c r="G118" s="56">
        <v>6</v>
      </c>
      <c r="H118" s="56">
        <v>7</v>
      </c>
      <c r="I118" s="56">
        <v>8</v>
      </c>
    </row>
    <row r="119" spans="1:9" ht="28.5" customHeight="1" x14ac:dyDescent="0.2">
      <c r="A119" s="7"/>
      <c r="B119" s="108" t="s">
        <v>101</v>
      </c>
      <c r="C119" s="4" t="s">
        <v>88</v>
      </c>
      <c r="D119" s="25">
        <v>80</v>
      </c>
      <c r="E119" s="157">
        <v>25</v>
      </c>
      <c r="F119" s="157"/>
      <c r="G119" s="157">
        <f>D119-E119</f>
        <v>55</v>
      </c>
      <c r="H119" s="4"/>
      <c r="I119" s="4"/>
    </row>
    <row r="120" spans="1:9" x14ac:dyDescent="0.2">
      <c r="A120" s="7"/>
      <c r="B120" s="110"/>
      <c r="C120" s="4" t="s">
        <v>89</v>
      </c>
      <c r="D120" s="25">
        <v>9</v>
      </c>
      <c r="E120" s="157">
        <v>2.35</v>
      </c>
      <c r="F120" s="157"/>
      <c r="G120" s="157">
        <f t="shared" ref="G120:G126" si="9">D120-E120</f>
        <v>6.65</v>
      </c>
      <c r="H120" s="4"/>
      <c r="I120" s="4"/>
    </row>
    <row r="121" spans="1:9" ht="28.5" customHeight="1" x14ac:dyDescent="0.2">
      <c r="A121" s="7"/>
      <c r="B121" s="108" t="s">
        <v>102</v>
      </c>
      <c r="C121" s="4" t="s">
        <v>103</v>
      </c>
      <c r="D121" s="25">
        <v>5</v>
      </c>
      <c r="E121" s="157">
        <v>0.86</v>
      </c>
      <c r="F121" s="157"/>
      <c r="G121" s="157">
        <f t="shared" si="9"/>
        <v>4.1399999999999997</v>
      </c>
      <c r="H121" s="4"/>
      <c r="I121" s="4"/>
    </row>
    <row r="122" spans="1:9" x14ac:dyDescent="0.2">
      <c r="A122" s="7"/>
      <c r="B122" s="109"/>
      <c r="C122" s="4" t="s">
        <v>104</v>
      </c>
      <c r="D122" s="25">
        <v>40</v>
      </c>
      <c r="E122" s="157">
        <v>1.07</v>
      </c>
      <c r="F122" s="157"/>
      <c r="G122" s="157">
        <f t="shared" si="9"/>
        <v>38.93</v>
      </c>
      <c r="H122" s="4"/>
      <c r="I122" s="4"/>
    </row>
    <row r="123" spans="1:9" ht="28.5" x14ac:dyDescent="0.2">
      <c r="A123" s="7"/>
      <c r="B123" s="109"/>
      <c r="C123" s="4" t="s">
        <v>105</v>
      </c>
      <c r="D123" s="25">
        <v>4.8</v>
      </c>
      <c r="E123" s="157">
        <v>0.57999999999999996</v>
      </c>
      <c r="F123" s="157"/>
      <c r="G123" s="157">
        <f t="shared" si="9"/>
        <v>4.22</v>
      </c>
      <c r="H123" s="4"/>
      <c r="I123" s="4"/>
    </row>
    <row r="124" spans="1:9" ht="28.5" x14ac:dyDescent="0.2">
      <c r="A124" s="7"/>
      <c r="B124" s="109"/>
      <c r="C124" s="4" t="s">
        <v>108</v>
      </c>
      <c r="D124" s="25">
        <v>15</v>
      </c>
      <c r="E124" s="157">
        <v>0</v>
      </c>
      <c r="F124" s="157"/>
      <c r="G124" s="157">
        <f t="shared" si="9"/>
        <v>15</v>
      </c>
      <c r="H124" s="4"/>
      <c r="I124" s="4"/>
    </row>
    <row r="125" spans="1:9" x14ac:dyDescent="0.2">
      <c r="A125" s="7"/>
      <c r="B125" s="109"/>
      <c r="C125" s="4" t="s">
        <v>106</v>
      </c>
      <c r="D125" s="25">
        <v>150</v>
      </c>
      <c r="E125" s="157">
        <v>44.4</v>
      </c>
      <c r="F125" s="157"/>
      <c r="G125" s="157">
        <f t="shared" si="9"/>
        <v>105.6</v>
      </c>
      <c r="H125" s="4"/>
      <c r="I125" s="4"/>
    </row>
    <row r="126" spans="1:9" x14ac:dyDescent="0.2">
      <c r="A126" s="7"/>
      <c r="B126" s="110"/>
      <c r="C126" s="4" t="s">
        <v>107</v>
      </c>
      <c r="D126" s="25">
        <v>160</v>
      </c>
      <c r="E126" s="157">
        <v>160</v>
      </c>
      <c r="F126" s="157"/>
      <c r="G126" s="157">
        <f t="shared" si="9"/>
        <v>0</v>
      </c>
      <c r="H126" s="4"/>
      <c r="I126" s="4"/>
    </row>
    <row r="127" spans="1:9" x14ac:dyDescent="0.2">
      <c r="A127" s="7"/>
      <c r="B127" s="9"/>
    </row>
    <row r="128" spans="1:9" ht="24" hidden="1" customHeight="1" x14ac:dyDescent="0.2">
      <c r="A128" s="7"/>
      <c r="B128" s="89" t="s">
        <v>191</v>
      </c>
      <c r="C128" s="89"/>
      <c r="D128" s="89"/>
      <c r="E128" s="89"/>
      <c r="F128" s="89"/>
      <c r="G128" s="89"/>
      <c r="H128" s="89" t="s">
        <v>196</v>
      </c>
    </row>
    <row r="129" spans="1:14" hidden="1" x14ac:dyDescent="0.2"/>
    <row r="130" spans="1:14" ht="24" hidden="1" customHeight="1" x14ac:dyDescent="0.2">
      <c r="A130" s="7"/>
      <c r="B130" s="89" t="s">
        <v>193</v>
      </c>
      <c r="C130" s="89"/>
      <c r="D130" s="89"/>
      <c r="E130" s="89"/>
      <c r="F130" s="89"/>
      <c r="G130" s="89"/>
      <c r="H130" s="89" t="s">
        <v>195</v>
      </c>
    </row>
    <row r="131" spans="1:14" x14ac:dyDescent="0.2">
      <c r="A131" s="7"/>
      <c r="B131" s="9"/>
      <c r="H131" s="59" t="s">
        <v>49</v>
      </c>
    </row>
    <row r="132" spans="1:14" x14ac:dyDescent="0.2">
      <c r="A132" s="7"/>
      <c r="B132" s="9"/>
      <c r="H132" s="59"/>
    </row>
    <row r="133" spans="1:14" ht="39.75" customHeight="1" x14ac:dyDescent="0.2">
      <c r="A133" s="7"/>
      <c r="B133" s="111" t="s">
        <v>150</v>
      </c>
      <c r="C133" s="111"/>
      <c r="D133" s="111"/>
      <c r="E133" s="111"/>
      <c r="F133" s="111"/>
      <c r="G133" s="111"/>
      <c r="H133" s="5"/>
      <c r="I133" s="5"/>
      <c r="J133" s="5"/>
      <c r="K133" s="5"/>
    </row>
    <row r="134" spans="1:14" x14ac:dyDescent="0.2">
      <c r="A134" s="7"/>
      <c r="B134" s="1"/>
      <c r="C134" s="112" t="s">
        <v>15</v>
      </c>
      <c r="D134" s="112"/>
      <c r="E134" s="112"/>
      <c r="F134" s="112"/>
      <c r="G134" s="10"/>
      <c r="H134" s="7"/>
      <c r="I134" s="7"/>
      <c r="J134" s="7"/>
      <c r="K134" s="7"/>
    </row>
    <row r="135" spans="1:14" x14ac:dyDescent="0.2">
      <c r="A135" s="7"/>
      <c r="B135" s="1"/>
    </row>
    <row r="136" spans="1:14" x14ac:dyDescent="0.2">
      <c r="A136" s="7"/>
      <c r="B136" s="113" t="s">
        <v>156</v>
      </c>
      <c r="C136" s="113"/>
      <c r="D136" s="113"/>
      <c r="E136" s="113"/>
      <c r="F136" s="113"/>
      <c r="G136" s="113"/>
      <c r="H136" s="6"/>
      <c r="I136" s="6"/>
      <c r="J136" s="6"/>
      <c r="K136" s="6"/>
    </row>
    <row r="137" spans="1:14" x14ac:dyDescent="0.2">
      <c r="A137" s="7"/>
      <c r="B137" s="7"/>
      <c r="E137" s="10" t="s">
        <v>72</v>
      </c>
      <c r="F137" s="7"/>
    </row>
    <row r="138" spans="1:14" x14ac:dyDescent="0.2">
      <c r="A138" s="7"/>
      <c r="B138" s="48" t="s">
        <v>138</v>
      </c>
    </row>
    <row r="139" spans="1:14" x14ac:dyDescent="0.2">
      <c r="A139" s="7"/>
      <c r="B139" s="55" t="s">
        <v>16</v>
      </c>
    </row>
    <row r="140" spans="1:14" x14ac:dyDescent="0.2">
      <c r="A140" s="7"/>
      <c r="B140" s="1"/>
    </row>
    <row r="141" spans="1:14" x14ac:dyDescent="0.2">
      <c r="A141" s="7"/>
      <c r="B141" s="9"/>
    </row>
    <row r="142" spans="1:14" ht="103.5" customHeight="1" x14ac:dyDescent="0.2">
      <c r="A142" s="7"/>
      <c r="B142" s="56" t="s">
        <v>75</v>
      </c>
      <c r="C142" s="56" t="s">
        <v>50</v>
      </c>
      <c r="D142" s="56" t="s">
        <v>51</v>
      </c>
      <c r="E142" s="56" t="s">
        <v>52</v>
      </c>
      <c r="F142" s="56" t="s">
        <v>71</v>
      </c>
      <c r="G142" s="56" t="s">
        <v>70</v>
      </c>
      <c r="H142" s="56" t="s">
        <v>78</v>
      </c>
    </row>
    <row r="143" spans="1:14" ht="15" x14ac:dyDescent="0.2">
      <c r="A143" s="7"/>
      <c r="B143" s="56">
        <v>1</v>
      </c>
      <c r="C143" s="56">
        <v>2</v>
      </c>
      <c r="D143" s="56">
        <v>3</v>
      </c>
      <c r="E143" s="56">
        <v>4</v>
      </c>
      <c r="F143" s="56">
        <v>5</v>
      </c>
      <c r="G143" s="56">
        <v>6</v>
      </c>
      <c r="H143" s="56">
        <v>7</v>
      </c>
    </row>
    <row r="144" spans="1:14" ht="15" x14ac:dyDescent="0.2">
      <c r="A144" s="7"/>
      <c r="B144" s="114" t="s">
        <v>92</v>
      </c>
      <c r="C144" s="117" t="s">
        <v>94</v>
      </c>
      <c r="D144" s="19" t="s">
        <v>96</v>
      </c>
      <c r="E144" s="20">
        <v>2</v>
      </c>
      <c r="F144" s="85">
        <v>11.914999999999999</v>
      </c>
      <c r="G144" s="85">
        <v>11.914999999999999</v>
      </c>
      <c r="H144" s="120">
        <f>N145</f>
        <v>27.547666666666665</v>
      </c>
      <c r="I144" s="21"/>
      <c r="J144" s="21"/>
      <c r="K144" s="21"/>
      <c r="L144" s="21"/>
      <c r="M144" s="8">
        <v>483.5</v>
      </c>
      <c r="N144" s="23">
        <f>G144+G145+G146+G147+G148+G149</f>
        <v>12.743999999999998</v>
      </c>
    </row>
    <row r="145" spans="1:14" ht="15" x14ac:dyDescent="0.2">
      <c r="A145" s="7"/>
      <c r="B145" s="115"/>
      <c r="C145" s="118"/>
      <c r="D145" s="19" t="s">
        <v>97</v>
      </c>
      <c r="E145" s="20">
        <v>4</v>
      </c>
      <c r="F145" s="86">
        <v>0.66100000000000003</v>
      </c>
      <c r="G145" s="86">
        <v>0.66100000000000003</v>
      </c>
      <c r="H145" s="121"/>
      <c r="I145" s="21"/>
      <c r="J145" s="21"/>
      <c r="K145" s="21"/>
      <c r="L145" s="21"/>
      <c r="M145" s="8">
        <f>M144/12</f>
        <v>40.291666666666664</v>
      </c>
      <c r="N145" s="24">
        <f>M145-N144</f>
        <v>27.547666666666665</v>
      </c>
    </row>
    <row r="146" spans="1:14" ht="22.5" x14ac:dyDescent="0.2">
      <c r="A146" s="7"/>
      <c r="B146" s="115"/>
      <c r="C146" s="118"/>
      <c r="D146" s="19" t="s">
        <v>98</v>
      </c>
      <c r="E146" s="20">
        <v>6</v>
      </c>
      <c r="F146" s="86">
        <v>2.5999999999999999E-2</v>
      </c>
      <c r="G146" s="86">
        <v>2.5999999999999999E-2</v>
      </c>
      <c r="H146" s="121"/>
      <c r="I146" s="21"/>
      <c r="J146" s="21"/>
      <c r="K146" s="21"/>
      <c r="L146" s="21"/>
    </row>
    <row r="147" spans="1:14" ht="22.5" x14ac:dyDescent="0.2">
      <c r="A147" s="7"/>
      <c r="B147" s="115"/>
      <c r="C147" s="118"/>
      <c r="D147" s="19" t="s">
        <v>99</v>
      </c>
      <c r="E147" s="20">
        <v>5</v>
      </c>
      <c r="F147" s="86">
        <v>7.0000000000000007E-2</v>
      </c>
      <c r="G147" s="86">
        <v>7.0000000000000007E-2</v>
      </c>
      <c r="H147" s="121"/>
      <c r="I147" s="21"/>
      <c r="J147" s="21"/>
      <c r="K147" s="21"/>
      <c r="L147" s="21"/>
    </row>
    <row r="148" spans="1:14" ht="15" x14ac:dyDescent="0.2">
      <c r="A148" s="7"/>
      <c r="B148" s="115"/>
      <c r="C148" s="118"/>
      <c r="D148" s="19" t="s">
        <v>121</v>
      </c>
      <c r="E148" s="20">
        <v>5</v>
      </c>
      <c r="F148" s="86">
        <v>7.1999999999999995E-2</v>
      </c>
      <c r="G148" s="86">
        <v>7.1999999999999995E-2</v>
      </c>
      <c r="H148" s="121"/>
      <c r="I148" s="21"/>
      <c r="J148" s="21"/>
      <c r="K148" s="21"/>
      <c r="L148" s="21"/>
    </row>
    <row r="149" spans="1:14" ht="15" x14ac:dyDescent="0.2">
      <c r="A149" s="7"/>
      <c r="B149" s="116"/>
      <c r="C149" s="119"/>
      <c r="D149" s="19" t="s">
        <v>100</v>
      </c>
      <c r="E149" s="20">
        <v>5</v>
      </c>
      <c r="F149" s="86">
        <v>0</v>
      </c>
      <c r="G149" s="86">
        <v>0</v>
      </c>
      <c r="H149" s="122"/>
      <c r="M149" s="8">
        <v>160</v>
      </c>
      <c r="N149" s="23">
        <f>G150</f>
        <v>0</v>
      </c>
    </row>
    <row r="150" spans="1:14" ht="31.15" customHeight="1" x14ac:dyDescent="0.2">
      <c r="A150" s="7"/>
      <c r="B150" s="18" t="s">
        <v>93</v>
      </c>
      <c r="C150" s="61" t="s">
        <v>95</v>
      </c>
      <c r="D150" s="61" t="s">
        <v>122</v>
      </c>
      <c r="E150" s="38">
        <v>3</v>
      </c>
      <c r="F150" s="86">
        <v>0</v>
      </c>
      <c r="G150" s="86">
        <v>0</v>
      </c>
      <c r="H150" s="53">
        <f>N150</f>
        <v>13.333333333333334</v>
      </c>
      <c r="M150" s="8">
        <f>M149/12</f>
        <v>13.333333333333334</v>
      </c>
      <c r="N150" s="24">
        <f>M150-N149</f>
        <v>13.333333333333334</v>
      </c>
    </row>
    <row r="151" spans="1:14" ht="15" x14ac:dyDescent="0.2">
      <c r="A151" s="7"/>
      <c r="B151" s="63" t="s">
        <v>1</v>
      </c>
      <c r="C151" s="25" t="s">
        <v>142</v>
      </c>
      <c r="D151" s="25" t="s">
        <v>142</v>
      </c>
      <c r="E151" s="25" t="s">
        <v>142</v>
      </c>
      <c r="F151" s="67">
        <f>SUM(F144:F150)</f>
        <v>12.743999999999998</v>
      </c>
      <c r="G151" s="67">
        <f>SUM(G144:G150)</f>
        <v>12.743999999999998</v>
      </c>
      <c r="H151" s="25" t="s">
        <v>142</v>
      </c>
    </row>
    <row r="152" spans="1:14" x14ac:dyDescent="0.2">
      <c r="A152" s="7"/>
      <c r="B152" s="9"/>
    </row>
    <row r="153" spans="1:14" ht="24" hidden="1" customHeight="1" x14ac:dyDescent="0.2">
      <c r="A153" s="7"/>
      <c r="B153" s="89" t="s">
        <v>191</v>
      </c>
      <c r="C153" s="89"/>
      <c r="D153" s="89"/>
      <c r="E153" s="89"/>
      <c r="F153" s="89"/>
      <c r="G153" s="89"/>
      <c r="H153" s="89" t="s">
        <v>196</v>
      </c>
    </row>
    <row r="154" spans="1:14" hidden="1" x14ac:dyDescent="0.2"/>
    <row r="155" spans="1:14" ht="20.25" hidden="1" customHeight="1" x14ac:dyDescent="0.2">
      <c r="A155" s="7"/>
      <c r="B155" s="89" t="s">
        <v>193</v>
      </c>
      <c r="C155" s="89"/>
      <c r="D155" s="89"/>
      <c r="E155" s="89"/>
      <c r="F155" s="89"/>
      <c r="G155" s="89"/>
      <c r="H155" s="89" t="s">
        <v>195</v>
      </c>
    </row>
    <row r="156" spans="1:14" x14ac:dyDescent="0.2">
      <c r="A156" s="7"/>
      <c r="B156" s="2"/>
    </row>
    <row r="157" spans="1:14" x14ac:dyDescent="0.2">
      <c r="A157" s="7"/>
      <c r="B157" s="9"/>
      <c r="D157" s="7"/>
      <c r="E157" s="59" t="s">
        <v>53</v>
      </c>
    </row>
    <row r="158" spans="1:14" x14ac:dyDescent="0.2">
      <c r="A158" s="7"/>
      <c r="B158" s="1"/>
    </row>
    <row r="159" spans="1:14" x14ac:dyDescent="0.2">
      <c r="A159" s="7"/>
      <c r="B159" s="9"/>
      <c r="F159" s="26"/>
      <c r="G159" s="26"/>
      <c r="H159" s="26"/>
      <c r="I159" s="26"/>
    </row>
    <row r="160" spans="1:14" ht="48.75" customHeight="1" x14ac:dyDescent="0.2">
      <c r="A160" s="7"/>
      <c r="B160" s="111" t="s">
        <v>54</v>
      </c>
      <c r="C160" s="111"/>
      <c r="D160" s="111"/>
      <c r="E160" s="111"/>
      <c r="F160" s="26"/>
      <c r="G160" s="26"/>
      <c r="H160" s="26"/>
      <c r="I160" s="26"/>
    </row>
    <row r="161" spans="1:14" ht="25.5" customHeight="1" x14ac:dyDescent="0.2">
      <c r="A161" s="7"/>
      <c r="B161" s="123" t="s">
        <v>212</v>
      </c>
      <c r="C161" s="123"/>
      <c r="D161" s="123"/>
      <c r="E161" s="123"/>
      <c r="F161" s="26"/>
      <c r="G161" s="26"/>
      <c r="H161" s="26"/>
      <c r="I161" s="26"/>
    </row>
    <row r="162" spans="1:14" x14ac:dyDescent="0.2">
      <c r="A162" s="7"/>
      <c r="B162" s="124" t="s">
        <v>15</v>
      </c>
      <c r="C162" s="124"/>
      <c r="D162" s="124"/>
      <c r="E162" s="124"/>
      <c r="F162" s="26"/>
      <c r="G162" s="26"/>
      <c r="H162" s="26"/>
      <c r="I162" s="26"/>
    </row>
    <row r="163" spans="1:14" x14ac:dyDescent="0.2">
      <c r="A163" s="7"/>
      <c r="B163" s="9"/>
      <c r="F163" s="26"/>
      <c r="G163" s="26"/>
      <c r="H163" s="26"/>
      <c r="I163" s="26"/>
    </row>
    <row r="164" spans="1:14" x14ac:dyDescent="0.2">
      <c r="A164" s="7"/>
      <c r="B164" s="1"/>
      <c r="F164" s="26"/>
      <c r="G164" s="26"/>
      <c r="H164" s="26"/>
      <c r="I164" s="26"/>
      <c r="J164" s="26"/>
      <c r="K164" s="26"/>
      <c r="L164" s="26"/>
      <c r="M164" s="107" t="s">
        <v>123</v>
      </c>
      <c r="N164" s="107"/>
    </row>
    <row r="165" spans="1:14" x14ac:dyDescent="0.2">
      <c r="A165" s="7"/>
      <c r="B165" s="9"/>
      <c r="F165" s="26"/>
      <c r="G165" s="26"/>
      <c r="H165" s="26"/>
      <c r="I165" s="26"/>
      <c r="J165" s="26"/>
      <c r="K165" s="26"/>
      <c r="L165" s="26"/>
      <c r="M165" s="57">
        <v>8.2970000000000006</v>
      </c>
      <c r="N165" s="57">
        <v>8.2970000000000006</v>
      </c>
    </row>
    <row r="166" spans="1:14" ht="14.25" customHeight="1" x14ac:dyDescent="0.2">
      <c r="A166" s="7"/>
      <c r="B166" s="101" t="s">
        <v>55</v>
      </c>
      <c r="C166" s="102"/>
      <c r="D166" s="105" t="s">
        <v>76</v>
      </c>
      <c r="E166" s="105" t="s">
        <v>77</v>
      </c>
      <c r="F166" s="26"/>
      <c r="G166" s="26"/>
      <c r="H166" s="26"/>
      <c r="I166" s="26"/>
      <c r="J166" s="26"/>
      <c r="K166" s="26"/>
      <c r="L166" s="26"/>
      <c r="M166" s="46"/>
      <c r="N166" s="46"/>
    </row>
    <row r="167" spans="1:14" ht="45.75" customHeight="1" x14ac:dyDescent="0.2">
      <c r="A167" s="7"/>
      <c r="B167" s="103"/>
      <c r="C167" s="104"/>
      <c r="D167" s="106"/>
      <c r="E167" s="106"/>
      <c r="F167" s="26"/>
      <c r="G167" s="26"/>
      <c r="H167" s="26"/>
      <c r="I167" s="26"/>
      <c r="J167" s="26"/>
      <c r="K167" s="26"/>
      <c r="L167" s="26"/>
      <c r="M167" s="107" t="s">
        <v>124</v>
      </c>
      <c r="N167" s="107"/>
    </row>
    <row r="168" spans="1:14" ht="15" x14ac:dyDescent="0.2">
      <c r="A168" s="7"/>
      <c r="B168" s="99">
        <v>1</v>
      </c>
      <c r="C168" s="100"/>
      <c r="D168" s="62">
        <v>2</v>
      </c>
      <c r="E168" s="62">
        <v>3</v>
      </c>
      <c r="F168" s="26"/>
      <c r="G168" s="26"/>
      <c r="H168" s="26"/>
      <c r="I168" s="26"/>
      <c r="J168" s="26"/>
      <c r="K168" s="26"/>
      <c r="L168" s="26"/>
      <c r="M168" s="57">
        <v>2.863</v>
      </c>
      <c r="N168" s="57">
        <v>2.863</v>
      </c>
    </row>
    <row r="169" spans="1:14" ht="15" customHeight="1" x14ac:dyDescent="0.2">
      <c r="A169" s="7"/>
      <c r="B169" s="95" t="s">
        <v>56</v>
      </c>
      <c r="C169" s="96"/>
      <c r="D169" s="37">
        <v>0</v>
      </c>
      <c r="E169" s="37">
        <v>0</v>
      </c>
      <c r="F169" s="26"/>
      <c r="G169" s="26"/>
      <c r="H169" s="26"/>
      <c r="I169" s="26"/>
      <c r="J169" s="26"/>
      <c r="K169" s="26"/>
      <c r="L169" s="27"/>
      <c r="M169" s="57">
        <v>1.1950000000000001</v>
      </c>
      <c r="N169" s="57">
        <v>1.1950000000000001</v>
      </c>
    </row>
    <row r="170" spans="1:14" ht="15" x14ac:dyDescent="0.2">
      <c r="A170" s="7"/>
      <c r="B170" s="95" t="s">
        <v>57</v>
      </c>
      <c r="C170" s="96"/>
      <c r="D170" s="37">
        <v>0</v>
      </c>
      <c r="E170" s="37">
        <v>0</v>
      </c>
      <c r="F170" s="26"/>
      <c r="G170" s="26"/>
      <c r="H170" s="26"/>
      <c r="I170" s="26"/>
      <c r="J170" s="26"/>
      <c r="K170" s="26"/>
      <c r="L170" s="27"/>
      <c r="M170" s="45">
        <f>SUM(M168:M169)</f>
        <v>4.0579999999999998</v>
      </c>
      <c r="N170" s="45">
        <f>SUM(N168:N169)</f>
        <v>4.0579999999999998</v>
      </c>
    </row>
    <row r="171" spans="1:14" ht="15" x14ac:dyDescent="0.2">
      <c r="A171" s="7"/>
      <c r="B171" s="95" t="s">
        <v>58</v>
      </c>
      <c r="C171" s="96"/>
      <c r="D171" s="88">
        <f>F144*1000</f>
        <v>11915</v>
      </c>
      <c r="E171" s="88">
        <f>G144*1000</f>
        <v>11915</v>
      </c>
      <c r="F171" s="26"/>
      <c r="G171" s="26"/>
      <c r="H171" s="26"/>
      <c r="I171" s="26"/>
      <c r="J171" s="26"/>
      <c r="K171" s="26"/>
      <c r="L171" s="26"/>
      <c r="M171" s="46"/>
      <c r="N171" s="46"/>
    </row>
    <row r="172" spans="1:14" ht="15" x14ac:dyDescent="0.2">
      <c r="A172" s="7"/>
      <c r="B172" s="95" t="s">
        <v>59</v>
      </c>
      <c r="C172" s="96"/>
      <c r="D172" s="44">
        <v>0</v>
      </c>
      <c r="E172" s="44">
        <v>0</v>
      </c>
      <c r="F172" s="26"/>
      <c r="G172" s="26"/>
      <c r="H172" s="26"/>
      <c r="I172" s="26"/>
      <c r="J172" s="26"/>
      <c r="K172" s="26"/>
      <c r="L172" s="26"/>
      <c r="M172" s="46"/>
      <c r="N172" s="46"/>
    </row>
    <row r="173" spans="1:14" ht="15" x14ac:dyDescent="0.2">
      <c r="A173" s="7"/>
      <c r="B173" s="95" t="s">
        <v>60</v>
      </c>
      <c r="C173" s="96"/>
      <c r="D173" s="44">
        <f>F145*1000</f>
        <v>661</v>
      </c>
      <c r="E173" s="44">
        <f>G145*1000</f>
        <v>661</v>
      </c>
      <c r="F173" s="26"/>
      <c r="G173" s="26"/>
      <c r="H173" s="26"/>
      <c r="I173" s="26"/>
      <c r="J173" s="26"/>
      <c r="K173" s="26"/>
      <c r="L173" s="36"/>
      <c r="M173" s="97" t="s">
        <v>125</v>
      </c>
      <c r="N173" s="98"/>
    </row>
    <row r="174" spans="1:14" ht="15" x14ac:dyDescent="0.2">
      <c r="A174" s="7"/>
      <c r="B174" s="95" t="s">
        <v>61</v>
      </c>
      <c r="C174" s="96"/>
      <c r="D174" s="152">
        <f>(F147+F149+F148+F146)*1000</f>
        <v>168</v>
      </c>
      <c r="E174" s="152">
        <f>(G147+G148+G149+G146)*1000</f>
        <v>168</v>
      </c>
      <c r="F174" s="26"/>
      <c r="G174" s="26"/>
      <c r="H174" s="26"/>
      <c r="I174" s="26"/>
      <c r="J174" s="26"/>
      <c r="K174" s="26"/>
      <c r="L174" s="52" t="s">
        <v>126</v>
      </c>
      <c r="M174" s="47">
        <v>1.0999999999999999E-2</v>
      </c>
      <c r="N174" s="47">
        <v>1.0999999999999999E-2</v>
      </c>
    </row>
    <row r="175" spans="1:14" ht="15" x14ac:dyDescent="0.2">
      <c r="A175" s="7"/>
      <c r="B175" s="95" t="s">
        <v>62</v>
      </c>
      <c r="C175" s="96"/>
      <c r="D175" s="152">
        <v>0</v>
      </c>
      <c r="E175" s="152">
        <v>0</v>
      </c>
      <c r="F175" s="26"/>
      <c r="G175" s="26"/>
      <c r="H175" s="26"/>
      <c r="I175" s="26"/>
      <c r="J175" s="26"/>
      <c r="K175" s="26"/>
      <c r="L175" s="52" t="s">
        <v>127</v>
      </c>
      <c r="M175" s="47">
        <v>2.5000000000000001E-2</v>
      </c>
      <c r="N175" s="47">
        <v>2.5000000000000001E-2</v>
      </c>
    </row>
    <row r="176" spans="1:14" ht="15" x14ac:dyDescent="0.2">
      <c r="A176" s="7"/>
      <c r="B176" s="95" t="s">
        <v>63</v>
      </c>
      <c r="C176" s="96"/>
      <c r="D176" s="37">
        <v>0</v>
      </c>
      <c r="E176" s="37">
        <v>0</v>
      </c>
      <c r="F176" s="26"/>
      <c r="G176" s="26"/>
      <c r="H176" s="26"/>
      <c r="I176" s="26"/>
      <c r="J176" s="26"/>
      <c r="K176" s="26"/>
      <c r="L176" s="52" t="s">
        <v>128</v>
      </c>
      <c r="M176" s="47">
        <v>7.0000000000000007E-2</v>
      </c>
      <c r="N176" s="47">
        <v>7.0000000000000007E-2</v>
      </c>
    </row>
    <row r="177" spans="1:14" ht="15" customHeight="1" x14ac:dyDescent="0.2">
      <c r="A177" s="7"/>
      <c r="B177" s="95" t="s">
        <v>64</v>
      </c>
      <c r="C177" s="96"/>
      <c r="D177" s="37">
        <v>0</v>
      </c>
      <c r="E177" s="37">
        <v>0</v>
      </c>
      <c r="F177" s="26"/>
      <c r="G177" s="26"/>
      <c r="H177" s="26"/>
      <c r="I177" s="26"/>
      <c r="J177" s="26"/>
      <c r="K177" s="26"/>
      <c r="L177" s="52" t="s">
        <v>129</v>
      </c>
      <c r="M177" s="47">
        <v>1.0999999999999999E-2</v>
      </c>
      <c r="N177" s="47">
        <v>1.0999999999999999E-2</v>
      </c>
    </row>
    <row r="178" spans="1:14" ht="15" x14ac:dyDescent="0.2">
      <c r="A178" s="7"/>
      <c r="B178" s="95" t="s">
        <v>65</v>
      </c>
      <c r="C178" s="96"/>
      <c r="D178" s="37">
        <v>0</v>
      </c>
      <c r="E178" s="37">
        <v>0</v>
      </c>
      <c r="F178" s="26"/>
      <c r="G178" s="26"/>
      <c r="H178" s="26"/>
      <c r="I178" s="26"/>
      <c r="J178" s="26"/>
      <c r="K178" s="26"/>
      <c r="L178" s="36"/>
      <c r="M178" s="45">
        <f>SUM(M174:M177)</f>
        <v>0.11700000000000001</v>
      </c>
      <c r="N178" s="45">
        <f>SUM(N174:N177)</f>
        <v>0.11700000000000001</v>
      </c>
    </row>
    <row r="179" spans="1:14" ht="15" x14ac:dyDescent="0.2">
      <c r="A179" s="7"/>
      <c r="B179" s="95" t="s">
        <v>38</v>
      </c>
      <c r="C179" s="96"/>
      <c r="D179" s="37">
        <v>0</v>
      </c>
      <c r="E179" s="37">
        <v>0</v>
      </c>
      <c r="F179" s="26"/>
      <c r="G179" s="26"/>
      <c r="H179" s="26"/>
      <c r="I179" s="26"/>
      <c r="J179" s="26"/>
      <c r="K179" s="26"/>
      <c r="L179" s="36"/>
      <c r="M179" s="36"/>
      <c r="N179" s="26"/>
    </row>
    <row r="180" spans="1:14" x14ac:dyDescent="0.2">
      <c r="F180" s="26"/>
      <c r="G180" s="36"/>
      <c r="H180" s="36"/>
      <c r="I180" s="26"/>
    </row>
    <row r="181" spans="1:14" ht="24" hidden="1" customHeight="1" x14ac:dyDescent="0.2">
      <c r="A181" s="7"/>
      <c r="B181" s="89" t="s">
        <v>191</v>
      </c>
      <c r="C181" s="89"/>
      <c r="D181" s="89"/>
      <c r="E181" s="89"/>
      <c r="F181" s="89"/>
      <c r="G181" s="89"/>
      <c r="H181" s="89" t="s">
        <v>196</v>
      </c>
    </row>
    <row r="182" spans="1:14" hidden="1" x14ac:dyDescent="0.2"/>
    <row r="183" spans="1:14" ht="27.75" hidden="1" customHeight="1" x14ac:dyDescent="0.2">
      <c r="B183" s="89" t="s">
        <v>193</v>
      </c>
      <c r="C183" s="89"/>
      <c r="D183" s="89"/>
      <c r="E183" s="89"/>
      <c r="F183" s="89"/>
      <c r="G183" s="89"/>
      <c r="H183" s="89" t="s">
        <v>195</v>
      </c>
    </row>
  </sheetData>
  <mergeCells count="70">
    <mergeCell ref="H28:K28"/>
    <mergeCell ref="J1:K1"/>
    <mergeCell ref="B5:G5"/>
    <mergeCell ref="D6:F6"/>
    <mergeCell ref="D8:F8"/>
    <mergeCell ref="B27:K27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B30:K30"/>
    <mergeCell ref="O41:O46"/>
    <mergeCell ref="B48:K48"/>
    <mergeCell ref="H49:K49"/>
    <mergeCell ref="B51:K51"/>
    <mergeCell ref="B72:G72"/>
    <mergeCell ref="B75:G75"/>
    <mergeCell ref="B81:B82"/>
    <mergeCell ref="C81:C82"/>
    <mergeCell ref="D81:D82"/>
    <mergeCell ref="E81:E82"/>
    <mergeCell ref="F81:F82"/>
    <mergeCell ref="G81:G82"/>
    <mergeCell ref="B119:B120"/>
    <mergeCell ref="B84:B91"/>
    <mergeCell ref="C84:C91"/>
    <mergeCell ref="G84:G91"/>
    <mergeCell ref="B92:B96"/>
    <mergeCell ref="C92:C96"/>
    <mergeCell ref="G92:G96"/>
    <mergeCell ref="B97:B104"/>
    <mergeCell ref="C97:C102"/>
    <mergeCell ref="G97:G104"/>
    <mergeCell ref="C103:C104"/>
    <mergeCell ref="B113:I113"/>
    <mergeCell ref="B166:C167"/>
    <mergeCell ref="D166:D167"/>
    <mergeCell ref="E166:E167"/>
    <mergeCell ref="M167:N167"/>
    <mergeCell ref="B121:B126"/>
    <mergeCell ref="B133:G133"/>
    <mergeCell ref="C134:F134"/>
    <mergeCell ref="B136:G136"/>
    <mergeCell ref="B144:B149"/>
    <mergeCell ref="C144:C149"/>
    <mergeCell ref="H144:H149"/>
    <mergeCell ref="B160:E160"/>
    <mergeCell ref="B161:E161"/>
    <mergeCell ref="B162:E162"/>
    <mergeCell ref="M164:N164"/>
    <mergeCell ref="B168:C168"/>
    <mergeCell ref="B169:C169"/>
    <mergeCell ref="B170:C170"/>
    <mergeCell ref="B171:C171"/>
    <mergeCell ref="B172:C172"/>
    <mergeCell ref="B179:C179"/>
    <mergeCell ref="M173:N173"/>
    <mergeCell ref="B174:C174"/>
    <mergeCell ref="B175:C175"/>
    <mergeCell ref="B176:C176"/>
    <mergeCell ref="B177:C177"/>
    <mergeCell ref="B178:C178"/>
    <mergeCell ref="B173:C173"/>
  </mergeCells>
  <pageMargins left="0.7" right="0.7" top="0.75" bottom="0.75" header="0.3" footer="0.3"/>
  <pageSetup paperSize="9" scale="46" fitToHeight="0" orientation="landscape" r:id="rId1"/>
  <rowBreaks count="5" manualBreakCount="5">
    <brk id="22" max="16383" man="1"/>
    <brk id="44" max="16383" man="1"/>
    <brk id="69" max="16383" man="1"/>
    <brk id="110" max="16383" man="1"/>
    <brk id="1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zoomScale="70" zoomScaleNormal="70" workbookViewId="0">
      <selection activeCell="G23" sqref="G23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8554687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157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139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v>40.290999999999997</v>
      </c>
      <c r="G15" s="3" t="s">
        <v>147</v>
      </c>
      <c r="H15" s="16">
        <v>17.152000000000001</v>
      </c>
      <c r="I15" s="16">
        <f>H15</f>
        <v>17.152000000000001</v>
      </c>
      <c r="J15" s="16">
        <f>I15</f>
        <v>17.152000000000001</v>
      </c>
      <c r="K15" s="84">
        <f>F15-H15</f>
        <v>23.138999999999996</v>
      </c>
      <c r="M15" s="8">
        <v>483.5</v>
      </c>
      <c r="N15" s="8">
        <f>M15/12</f>
        <v>40.291666666666664</v>
      </c>
      <c r="O15" s="17">
        <f>I15</f>
        <v>17.152000000000001</v>
      </c>
      <c r="P15" s="17">
        <f>N15-O15</f>
        <v>23.139666666666663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5.1749999999999998</v>
      </c>
      <c r="I16" s="16">
        <f t="shared" ref="I16:J17" si="0">H16</f>
        <v>5.1749999999999998</v>
      </c>
      <c r="J16" s="16">
        <f t="shared" si="0"/>
        <v>5.1749999999999998</v>
      </c>
      <c r="K16" s="84">
        <f t="shared" ref="K16" si="1">F16-J16</f>
        <v>8.1580000000000013</v>
      </c>
      <c r="M16" s="8">
        <v>160</v>
      </c>
      <c r="N16" s="8">
        <f t="shared" ref="N16:N17" si="2">M16/12</f>
        <v>13.333333333333334</v>
      </c>
      <c r="O16" s="17">
        <f>I16</f>
        <v>5.1749999999999998</v>
      </c>
      <c r="P16" s="17">
        <f t="shared" ref="P16:P17" si="3">N16-O16</f>
        <v>8.158333333333335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129.33699999999999</v>
      </c>
      <c r="I17" s="16">
        <f t="shared" si="0"/>
        <v>129.33699999999999</v>
      </c>
      <c r="J17" s="16">
        <f t="shared" si="0"/>
        <v>129.33699999999999</v>
      </c>
      <c r="K17" s="13" t="s">
        <v>120</v>
      </c>
      <c r="M17" s="8">
        <v>1050</v>
      </c>
      <c r="N17" s="8">
        <f t="shared" si="2"/>
        <v>87.5</v>
      </c>
      <c r="O17" s="17">
        <f>I17</f>
        <v>129.33699999999999</v>
      </c>
      <c r="P17" s="17">
        <f t="shared" si="3"/>
        <v>-41.836999999999989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157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139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42.75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17.152000000000001</v>
      </c>
      <c r="I35" s="16">
        <f>H35</f>
        <v>17.152000000000001</v>
      </c>
      <c r="J35" s="16">
        <f>I35</f>
        <v>17.152000000000001</v>
      </c>
      <c r="K35" s="84">
        <f>F35-J35</f>
        <v>23.138999999999996</v>
      </c>
      <c r="M35" s="8">
        <v>483.5</v>
      </c>
      <c r="N35" s="8">
        <f>M35/12</f>
        <v>40.291666666666664</v>
      </c>
      <c r="O35" s="17">
        <f>I35</f>
        <v>17.152000000000001</v>
      </c>
      <c r="P35" s="17">
        <f>N35-O35</f>
        <v>23.139666666666663</v>
      </c>
    </row>
    <row r="36" spans="1:16" ht="42.75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5.1749999999999998</v>
      </c>
      <c r="I36" s="16">
        <f t="shared" ref="I36:I37" si="4">H36</f>
        <v>5.1749999999999998</v>
      </c>
      <c r="J36" s="16">
        <f>I36</f>
        <v>5.1749999999999998</v>
      </c>
      <c r="K36" s="16">
        <f>F36-J36</f>
        <v>8.1580000000000013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5.1749999999999998</v>
      </c>
      <c r="P36" s="17">
        <f t="shared" ref="P36:P37" si="7">N36-O36</f>
        <v>8.158333333333335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129.33699999999999</v>
      </c>
      <c r="I37" s="16">
        <f t="shared" si="4"/>
        <v>129.33699999999999</v>
      </c>
      <c r="J37" s="16">
        <f>I37</f>
        <v>129.33699999999999</v>
      </c>
      <c r="K37" s="12" t="s">
        <v>120</v>
      </c>
      <c r="M37" s="8">
        <v>1050</v>
      </c>
      <c r="N37" s="8">
        <f t="shared" si="5"/>
        <v>87.5</v>
      </c>
      <c r="O37" s="17">
        <f t="shared" si="6"/>
        <v>129.33699999999999</v>
      </c>
      <c r="P37" s="17">
        <f t="shared" si="7"/>
        <v>-41.836999999999989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158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139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159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139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10.645</v>
      </c>
      <c r="F82" s="49">
        <v>10.645</v>
      </c>
      <c r="G82" s="127">
        <f>K15</f>
        <v>23.138999999999996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3.3580000000000001</v>
      </c>
      <c r="F83" s="22">
        <v>3.3580000000000001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2.3E-2</v>
      </c>
      <c r="F85" s="22">
        <v>2.3E-2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6.4500000000000002E-2</v>
      </c>
      <c r="F86" s="22">
        <v>6.4500000000000002E-2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6.2E-2</v>
      </c>
      <c r="F88" s="22">
        <v>6.2E-2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2.9994982793557825</v>
      </c>
      <c r="F89" s="50">
        <v>2.9994982793557825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1.5349999999999999</v>
      </c>
      <c r="F90" s="49">
        <v>1.5349999999999999</v>
      </c>
      <c r="G90" s="135">
        <f>K16</f>
        <v>8.1580000000000013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0</v>
      </c>
      <c r="F91" s="22">
        <v>0</v>
      </c>
      <c r="G91" s="145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5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5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3.6397080000000002</v>
      </c>
      <c r="F94" s="50">
        <v>3.6397080000000002</v>
      </c>
      <c r="G94" s="146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97.841087999999999</v>
      </c>
      <c r="F95" s="49">
        <v>97.841087999999999</v>
      </c>
      <c r="G95" s="135" t="str">
        <f>K17</f>
        <v>нет свободной мощности</v>
      </c>
    </row>
    <row r="96" spans="1:7" x14ac:dyDescent="0.2">
      <c r="A96" s="7"/>
      <c r="B96" s="125"/>
      <c r="C96" s="133"/>
      <c r="D96" s="33" t="s">
        <v>118</v>
      </c>
      <c r="E96" s="22">
        <v>25.352933999999998</v>
      </c>
      <c r="F96" s="22">
        <v>25.352933999999998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1.3160000000000001</v>
      </c>
      <c r="F97" s="22">
        <v>1.3160000000000001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4.3689999999999998</v>
      </c>
      <c r="F98" s="22">
        <v>4.3689999999999998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0.45806200000000002</v>
      </c>
      <c r="F100" s="50">
        <v>0.45806200000000002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130.6</v>
      </c>
      <c r="F101" s="51">
        <v>130.6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27.708709999950401</v>
      </c>
      <c r="F102" s="35">
        <v>27.708709999950401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309.97250027930625</v>
      </c>
      <c r="F103" s="66">
        <f>SUM(F82:F102)</f>
        <v>309.97250027930625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160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139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10.645</v>
      </c>
      <c r="G136" s="85">
        <v>10.645</v>
      </c>
      <c r="H136" s="120">
        <f>N137</f>
        <v>28.930166666666665</v>
      </c>
      <c r="I136" s="21"/>
      <c r="J136" s="21"/>
      <c r="K136" s="21"/>
      <c r="L136" s="21"/>
      <c r="M136" s="8">
        <v>483.5</v>
      </c>
      <c r="N136" s="23">
        <f>G136+G137+G138+G139+G140+G141</f>
        <v>11.361499999999999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0.56699999999999995</v>
      </c>
      <c r="G137" s="86">
        <v>0.56699999999999995</v>
      </c>
      <c r="H137" s="121"/>
      <c r="I137" s="21"/>
      <c r="J137" s="21"/>
      <c r="K137" s="21"/>
      <c r="L137" s="21"/>
      <c r="M137" s="8">
        <f>M136/12</f>
        <v>40.291666666666664</v>
      </c>
      <c r="N137" s="24">
        <f>M137-N136</f>
        <v>28.930166666666665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2.3E-2</v>
      </c>
      <c r="G138" s="86">
        <v>2.3E-2</v>
      </c>
      <c r="H138" s="121"/>
      <c r="I138" s="21"/>
      <c r="J138" s="21"/>
      <c r="K138" s="21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6.2E-2</v>
      </c>
      <c r="G139" s="86">
        <v>6.2E-2</v>
      </c>
      <c r="H139" s="121"/>
      <c r="I139" s="21"/>
      <c r="J139" s="21"/>
      <c r="K139" s="21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6.4500000000000002E-2</v>
      </c>
      <c r="G140" s="86">
        <v>6.4500000000000002E-2</v>
      </c>
      <c r="H140" s="121"/>
      <c r="I140" s="21"/>
      <c r="J140" s="21"/>
      <c r="K140" s="21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6">
        <v>0</v>
      </c>
      <c r="G142" s="86">
        <v>0</v>
      </c>
      <c r="H142" s="53">
        <f>N142</f>
        <v>13.333333333333334</v>
      </c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11.361499999999999</v>
      </c>
      <c r="G143" s="67">
        <f>SUM(G136:G142)</f>
        <v>11.361499999999999</v>
      </c>
      <c r="H143" s="25" t="s">
        <v>142</v>
      </c>
    </row>
    <row r="144" spans="1:14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213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10645</v>
      </c>
      <c r="E160" s="44">
        <f>G136*1000</f>
        <v>10645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v>0</v>
      </c>
      <c r="E161" s="44">
        <v>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567</v>
      </c>
      <c r="E162" s="44">
        <f>G137*1000</f>
        <v>567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149.5</v>
      </c>
      <c r="E163" s="44">
        <f>(G139+G140+G141+G138)*1000</f>
        <v>149.5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zoomScale="70" zoomScaleNormal="70" workbookViewId="0">
      <selection activeCell="G23" sqref="G23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5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161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141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v>40.290999999999997</v>
      </c>
      <c r="G15" s="3" t="s">
        <v>147</v>
      </c>
      <c r="H15" s="16">
        <v>17.329999999999998</v>
      </c>
      <c r="I15" s="16">
        <f>H15</f>
        <v>17.329999999999998</v>
      </c>
      <c r="J15" s="16">
        <f>I15</f>
        <v>17.329999999999998</v>
      </c>
      <c r="K15" s="16">
        <f>F15-J15</f>
        <v>22.960999999999999</v>
      </c>
      <c r="M15" s="8">
        <v>483.5</v>
      </c>
      <c r="N15" s="8">
        <f>M15/12</f>
        <v>40.291666666666664</v>
      </c>
      <c r="O15" s="17">
        <f>I15</f>
        <v>17.329999999999998</v>
      </c>
      <c r="P15" s="17">
        <f>N15-O15</f>
        <v>22.961666666666666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5.3579999999999997</v>
      </c>
      <c r="I16" s="16">
        <f t="shared" ref="I16:J17" si="0">H16</f>
        <v>5.3579999999999997</v>
      </c>
      <c r="J16" s="16">
        <f t="shared" si="0"/>
        <v>5.3579999999999997</v>
      </c>
      <c r="K16" s="16">
        <f>F16-J16</f>
        <v>7.9750000000000005</v>
      </c>
      <c r="M16" s="8">
        <v>160</v>
      </c>
      <c r="N16" s="8">
        <f t="shared" ref="N16:N17" si="1">M16/12</f>
        <v>13.333333333333334</v>
      </c>
      <c r="O16" s="17">
        <f>I16</f>
        <v>5.3579999999999997</v>
      </c>
      <c r="P16" s="17">
        <f t="shared" ref="P16:P17" si="2">N16-O16</f>
        <v>7.9753333333333343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120.895</v>
      </c>
      <c r="I17" s="16">
        <f t="shared" si="0"/>
        <v>120.895</v>
      </c>
      <c r="J17" s="16">
        <f t="shared" si="0"/>
        <v>120.895</v>
      </c>
      <c r="K17" s="13" t="s">
        <v>120</v>
      </c>
      <c r="M17" s="8">
        <v>1050</v>
      </c>
      <c r="N17" s="8">
        <f t="shared" si="1"/>
        <v>87.5</v>
      </c>
      <c r="O17" s="17">
        <f>I17</f>
        <v>120.895</v>
      </c>
      <c r="P17" s="17">
        <f t="shared" si="2"/>
        <v>-33.394999999999996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161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141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42.75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17.329999999999998</v>
      </c>
      <c r="I35" s="16">
        <f>H35</f>
        <v>17.329999999999998</v>
      </c>
      <c r="J35" s="16">
        <f>I35</f>
        <v>17.329999999999998</v>
      </c>
      <c r="K35" s="16">
        <f>F35-J35</f>
        <v>22.960999999999999</v>
      </c>
      <c r="M35" s="8">
        <v>483.5</v>
      </c>
      <c r="N35" s="8">
        <f>M35/12</f>
        <v>40.291666666666664</v>
      </c>
      <c r="O35" s="17">
        <f>I35</f>
        <v>17.329999999999998</v>
      </c>
      <c r="P35" s="17">
        <f>N35-O35</f>
        <v>22.961666666666666</v>
      </c>
    </row>
    <row r="36" spans="1:16" ht="42.75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5.3579999999999997</v>
      </c>
      <c r="I36" s="16">
        <f t="shared" ref="I36:I37" si="3">H36</f>
        <v>5.3579999999999997</v>
      </c>
      <c r="J36" s="16">
        <f>I36</f>
        <v>5.3579999999999997</v>
      </c>
      <c r="K36" s="16">
        <f>F36-J36</f>
        <v>7.9750000000000005</v>
      </c>
      <c r="M36" s="8">
        <v>160</v>
      </c>
      <c r="N36" s="8">
        <f t="shared" ref="N36:N37" si="4">M36/12</f>
        <v>13.333333333333334</v>
      </c>
      <c r="O36" s="17">
        <f t="shared" ref="O36:O37" si="5">I36</f>
        <v>5.3579999999999997</v>
      </c>
      <c r="P36" s="17">
        <f t="shared" ref="P36:P37" si="6">N36-O36</f>
        <v>7.9753333333333343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120.895</v>
      </c>
      <c r="I37" s="16">
        <f t="shared" si="3"/>
        <v>120.895</v>
      </c>
      <c r="J37" s="16">
        <f>I37</f>
        <v>120.895</v>
      </c>
      <c r="K37" s="12" t="s">
        <v>120</v>
      </c>
      <c r="M37" s="8">
        <v>1050</v>
      </c>
      <c r="N37" s="8">
        <f t="shared" si="4"/>
        <v>87.5</v>
      </c>
      <c r="O37" s="17">
        <f t="shared" si="5"/>
        <v>120.895</v>
      </c>
      <c r="P37" s="17">
        <f t="shared" si="6"/>
        <v>-33.394999999999996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162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141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163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141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154" t="s">
        <v>96</v>
      </c>
      <c r="E82" s="155">
        <v>10.842000000000001</v>
      </c>
      <c r="F82" s="49">
        <v>10.842000000000001</v>
      </c>
      <c r="G82" s="127">
        <f>K15</f>
        <v>22.960999999999999</v>
      </c>
    </row>
    <row r="83" spans="1:7" ht="13.9" customHeight="1" x14ac:dyDescent="0.2">
      <c r="A83" s="7"/>
      <c r="B83" s="125"/>
      <c r="C83" s="125"/>
      <c r="D83" s="154" t="s">
        <v>97</v>
      </c>
      <c r="E83" s="156">
        <v>3.262</v>
      </c>
      <c r="F83" s="22">
        <v>3.262</v>
      </c>
      <c r="G83" s="128"/>
    </row>
    <row r="84" spans="1:7" ht="13.9" customHeight="1" x14ac:dyDescent="0.2">
      <c r="A84" s="7"/>
      <c r="B84" s="125"/>
      <c r="C84" s="125"/>
      <c r="D84" s="154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2.1000000000000001E-2</v>
      </c>
      <c r="F85" s="22">
        <v>2.1000000000000001E-2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7.0999999999999994E-2</v>
      </c>
      <c r="F86" s="22">
        <v>7.0999999999999994E-2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0.06</v>
      </c>
      <c r="F88" s="22">
        <v>0.06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3.0743431061785342</v>
      </c>
      <c r="F89" s="50">
        <v>3.0743431061785342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1.4370000000000001</v>
      </c>
      <c r="F90" s="49">
        <v>1.4370000000000001</v>
      </c>
      <c r="G90" s="135">
        <f>K16</f>
        <v>7.9750000000000005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0</v>
      </c>
      <c r="F91" s="22">
        <v>0</v>
      </c>
      <c r="G91" s="145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5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5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3.9214230000000008</v>
      </c>
      <c r="F94" s="50">
        <v>3.9214230000000008</v>
      </c>
      <c r="G94" s="146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95.056991999999994</v>
      </c>
      <c r="F95" s="49">
        <v>95.056991999999994</v>
      </c>
      <c r="G95" s="135" t="str">
        <f>K17</f>
        <v>нет свободной мощности</v>
      </c>
    </row>
    <row r="96" spans="1:7" x14ac:dyDescent="0.2">
      <c r="A96" s="7"/>
      <c r="B96" s="125"/>
      <c r="C96" s="133"/>
      <c r="D96" s="33" t="s">
        <v>118</v>
      </c>
      <c r="E96" s="22">
        <v>20.746699999999997</v>
      </c>
      <c r="F96" s="22">
        <v>20.746699999999997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1.395</v>
      </c>
      <c r="F97" s="22">
        <v>1.395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3.2440000000000002</v>
      </c>
      <c r="F98" s="22">
        <v>3.2440000000000002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0.452596</v>
      </c>
      <c r="F100" s="50">
        <v>0.452596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121.4</v>
      </c>
      <c r="F101" s="51">
        <v>121.4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25.2863839999638</v>
      </c>
      <c r="F102" s="35">
        <v>25.2863839999638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290.27043810614231</v>
      </c>
      <c r="F103" s="66">
        <f>SUM(F82:F102)</f>
        <v>290.27043810614231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7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7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7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7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7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7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7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164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141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10.842000000000001</v>
      </c>
      <c r="G136" s="85">
        <v>10.842000000000001</v>
      </c>
      <c r="H136" s="120">
        <f>N137</f>
        <v>28.701666666666661</v>
      </c>
      <c r="I136" s="21"/>
      <c r="J136" s="21"/>
      <c r="K136" s="21"/>
      <c r="L136" s="21"/>
      <c r="M136" s="8">
        <v>483.5</v>
      </c>
      <c r="N136" s="23">
        <f>G136+G137+G138+G139+G140+G141</f>
        <v>11.590000000000002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0.59599999999999997</v>
      </c>
      <c r="G137" s="86">
        <v>0.59599999999999997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28.701666666666661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2.1000000000000001E-2</v>
      </c>
      <c r="G138" s="86">
        <v>2.1000000000000001E-2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0.06</v>
      </c>
      <c r="G139" s="86">
        <v>0.06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7.0999999999999994E-2</v>
      </c>
      <c r="G140" s="86">
        <v>7.0999999999999994E-2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6">
        <v>0</v>
      </c>
      <c r="G142" s="86">
        <v>0</v>
      </c>
      <c r="H142" s="53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11.590000000000002</v>
      </c>
      <c r="G143" s="67">
        <f>SUM(G136:G142)</f>
        <v>11.590000000000002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214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v>0</v>
      </c>
      <c r="E160" s="44">
        <v>0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F136*1000</f>
        <v>10842</v>
      </c>
      <c r="E161" s="44">
        <f>G136*1000</f>
        <v>10842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596</v>
      </c>
      <c r="E162" s="44">
        <f>G137*1000</f>
        <v>596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152</v>
      </c>
      <c r="E163" s="44">
        <f>(G139+G141+G140+G138)*1000</f>
        <v>152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zoomScale="85" zoomScaleNormal="85" workbookViewId="0">
      <selection activeCell="E7" sqref="E7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5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165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140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15.087999999999999</v>
      </c>
      <c r="I15" s="16">
        <f>H15</f>
        <v>15.087999999999999</v>
      </c>
      <c r="J15" s="16">
        <f>I15</f>
        <v>15.087999999999999</v>
      </c>
      <c r="K15" s="16">
        <f>F15-J15</f>
        <v>25.202999999999996</v>
      </c>
      <c r="M15" s="8">
        <v>483.5</v>
      </c>
      <c r="N15" s="8">
        <f>M15/12</f>
        <v>40.291666666666664</v>
      </c>
      <c r="O15" s="17">
        <f>I15</f>
        <v>15.087999999999999</v>
      </c>
      <c r="P15" s="17">
        <f>N15-O15</f>
        <v>25.203666666666663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10.176</v>
      </c>
      <c r="I16" s="16">
        <f t="shared" ref="I16:J17" si="0">H16</f>
        <v>10.176</v>
      </c>
      <c r="J16" s="16">
        <f t="shared" si="0"/>
        <v>10.176</v>
      </c>
      <c r="K16" s="16">
        <f t="shared" ref="K16" si="1">F16-J16</f>
        <v>3.157</v>
      </c>
      <c r="M16" s="8">
        <v>160</v>
      </c>
      <c r="N16" s="8">
        <f t="shared" ref="N16:N17" si="2">M16/12</f>
        <v>13.333333333333334</v>
      </c>
      <c r="O16" s="17">
        <f>I16</f>
        <v>10.176</v>
      </c>
      <c r="P16" s="17">
        <f t="shared" ref="P16:P17" si="3">N16-O16</f>
        <v>3.1573333333333338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96.055999999999997</v>
      </c>
      <c r="I17" s="16">
        <f t="shared" si="0"/>
        <v>96.055999999999997</v>
      </c>
      <c r="J17" s="16">
        <f t="shared" si="0"/>
        <v>96.055999999999997</v>
      </c>
      <c r="K17" s="13" t="s">
        <v>120</v>
      </c>
      <c r="M17" s="8">
        <v>1050</v>
      </c>
      <c r="N17" s="8">
        <f t="shared" si="2"/>
        <v>87.5</v>
      </c>
      <c r="O17" s="17">
        <f>I17</f>
        <v>96.055999999999997</v>
      </c>
      <c r="P17" s="17">
        <f t="shared" si="3"/>
        <v>-8.5559999999999974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165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140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42.75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15.087999999999999</v>
      </c>
      <c r="I35" s="16">
        <f>H35</f>
        <v>15.087999999999999</v>
      </c>
      <c r="J35" s="16">
        <f>I35</f>
        <v>15.087999999999999</v>
      </c>
      <c r="K35" s="16">
        <f>F35-J35</f>
        <v>25.202999999999996</v>
      </c>
      <c r="M35" s="8">
        <v>483.5</v>
      </c>
      <c r="N35" s="8">
        <f>M35/12</f>
        <v>40.291666666666664</v>
      </c>
      <c r="O35" s="17">
        <f>I35</f>
        <v>15.087999999999999</v>
      </c>
      <c r="P35" s="17">
        <f>N35-O35</f>
        <v>25.203666666666663</v>
      </c>
    </row>
    <row r="36" spans="1:16" ht="57.75" customHeight="1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10.176</v>
      </c>
      <c r="I36" s="16">
        <f t="shared" ref="I36:I37" si="4">H36</f>
        <v>10.176</v>
      </c>
      <c r="J36" s="16">
        <f>I36</f>
        <v>10.176</v>
      </c>
      <c r="K36" s="16">
        <f>F36-J36</f>
        <v>3.157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10.176</v>
      </c>
      <c r="P36" s="17">
        <f t="shared" ref="P36:P37" si="7">N36-O36</f>
        <v>3.1573333333333338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96.055999999999997</v>
      </c>
      <c r="I37" s="16">
        <f t="shared" si="4"/>
        <v>96.055999999999997</v>
      </c>
      <c r="J37" s="16">
        <f>I37</f>
        <v>96.055999999999997</v>
      </c>
      <c r="K37" s="12" t="s">
        <v>120</v>
      </c>
      <c r="M37" s="8">
        <v>1050</v>
      </c>
      <c r="N37" s="8">
        <f t="shared" si="5"/>
        <v>87.5</v>
      </c>
      <c r="O37" s="17">
        <f t="shared" si="6"/>
        <v>96.055999999999997</v>
      </c>
      <c r="P37" s="17">
        <f t="shared" si="7"/>
        <v>-8.5559999999999974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166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140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167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140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9.0289999999999999</v>
      </c>
      <c r="F82" s="49">
        <v>9.0289999999999999</v>
      </c>
      <c r="G82" s="127">
        <f>K15</f>
        <v>25.202999999999996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3.0920000000000001</v>
      </c>
      <c r="F83" s="22">
        <v>3.0920000000000001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1.2999999999999999E-2</v>
      </c>
      <c r="F85" s="22">
        <v>1.2999999999999999E-2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6.8000000000000005E-2</v>
      </c>
      <c r="F86" s="22">
        <v>6.8000000000000005E-2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4.4999999999999998E-2</v>
      </c>
      <c r="F88" s="22">
        <v>4.4999999999999998E-2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2.8408214707547517</v>
      </c>
      <c r="F89" s="50">
        <v>2.8408214707547517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1.306</v>
      </c>
      <c r="F90" s="49">
        <v>1.306</v>
      </c>
      <c r="G90" s="135">
        <f>K16</f>
        <v>3.157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5.75</v>
      </c>
      <c r="F91" s="22">
        <v>5.75</v>
      </c>
      <c r="G91" s="145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5"/>
    </row>
    <row r="93" spans="1:7" ht="3" hidden="1" customHeight="1" x14ac:dyDescent="0.2">
      <c r="A93" s="7"/>
      <c r="B93" s="125"/>
      <c r="C93" s="125"/>
      <c r="D93" s="31"/>
      <c r="E93" s="34">
        <v>0</v>
      </c>
      <c r="F93" s="34">
        <v>0</v>
      </c>
      <c r="G93" s="145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3.1198570000000005</v>
      </c>
      <c r="F94" s="50">
        <v>3.1198570000000005</v>
      </c>
      <c r="G94" s="146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77.159232000000003</v>
      </c>
      <c r="F95" s="49">
        <v>77.159232000000003</v>
      </c>
      <c r="G95" s="135" t="str">
        <f>K17</f>
        <v>нет свободной мощности</v>
      </c>
    </row>
    <row r="96" spans="1:7" x14ac:dyDescent="0.2">
      <c r="A96" s="7"/>
      <c r="B96" s="125"/>
      <c r="C96" s="133"/>
      <c r="D96" s="33" t="s">
        <v>118</v>
      </c>
      <c r="E96" s="22">
        <v>16.843585000000001</v>
      </c>
      <c r="F96" s="22">
        <v>16.843585000000001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1.35</v>
      </c>
      <c r="F97" s="22">
        <v>1.35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0.28999999999999998</v>
      </c>
      <c r="F98" s="22">
        <v>0.28999999999999998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0.41327300000000006</v>
      </c>
      <c r="F100" s="50">
        <v>0.41327300000000006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76.8</v>
      </c>
      <c r="F101" s="51">
        <v>76.8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20.805534000000002</v>
      </c>
      <c r="F102" s="35">
        <v>20.805534000000002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218.92530247075476</v>
      </c>
      <c r="F103" s="66">
        <f>SUM(F82:F102)</f>
        <v>218.92530247075476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168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140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9.0289999999999999</v>
      </c>
      <c r="G136" s="85">
        <v>9.0289999999999999</v>
      </c>
      <c r="H136" s="120">
        <f>N137</f>
        <v>30.689666666666668</v>
      </c>
      <c r="I136" s="21"/>
      <c r="J136" s="21"/>
      <c r="K136" s="21"/>
      <c r="L136" s="21"/>
      <c r="M136" s="8">
        <v>483.5</v>
      </c>
      <c r="N136" s="23">
        <f>G136+G137+G138+G139+G140+G141</f>
        <v>9.6019999999999985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0.44700000000000001</v>
      </c>
      <c r="G137" s="86">
        <v>0.44700000000000001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30.689666666666668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1.2999999999999999E-2</v>
      </c>
      <c r="G138" s="86">
        <v>1.2999999999999999E-2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4.4999999999999998E-2</v>
      </c>
      <c r="G139" s="86">
        <v>4.4999999999999998E-2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6.8000000000000005E-2</v>
      </c>
      <c r="G140" s="86">
        <v>6.8000000000000005E-2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5.75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6">
        <v>5.75</v>
      </c>
      <c r="G142" s="86">
        <v>5.75</v>
      </c>
      <c r="H142" s="53">
        <f>N142</f>
        <v>7.5833333333333339</v>
      </c>
      <c r="I142" s="26"/>
      <c r="J142" s="26"/>
      <c r="K142" s="26"/>
      <c r="M142" s="8">
        <f>M141/12</f>
        <v>13.333333333333334</v>
      </c>
      <c r="N142" s="24">
        <f>M142-N141</f>
        <v>7.5833333333333339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15.351999999999999</v>
      </c>
      <c r="G143" s="67">
        <f>SUM(G136:G142)</f>
        <v>15.351999999999999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215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9029</v>
      </c>
      <c r="E160" s="44">
        <f>G136*1000</f>
        <v>9029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F142*1000</f>
        <v>5750</v>
      </c>
      <c r="E161" s="44">
        <f>G142*1000</f>
        <v>5750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447</v>
      </c>
      <c r="E162" s="44">
        <f>G137*1000</f>
        <v>447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126</v>
      </c>
      <c r="E163" s="44">
        <f>(G139+G141+G140+G138)*1000</f>
        <v>126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zoomScale="85" zoomScaleNormal="85" workbookViewId="0">
      <selection activeCell="F3" sqref="F3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169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130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14.407999999999999</v>
      </c>
      <c r="I15" s="16">
        <f>H15</f>
        <v>14.407999999999999</v>
      </c>
      <c r="J15" s="16">
        <f>I15</f>
        <v>14.407999999999999</v>
      </c>
      <c r="K15" s="16">
        <f>F15-J15</f>
        <v>25.882999999999996</v>
      </c>
      <c r="M15" s="8">
        <v>483.5</v>
      </c>
      <c r="N15" s="8">
        <f>M15/12</f>
        <v>40.291666666666664</v>
      </c>
      <c r="O15" s="17">
        <f>I15</f>
        <v>14.407999999999999</v>
      </c>
      <c r="P15" s="17">
        <f>N15-O15</f>
        <v>25.883666666666663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10.028</v>
      </c>
      <c r="I16" s="16">
        <f t="shared" ref="I16:J17" si="0">H16</f>
        <v>10.028</v>
      </c>
      <c r="J16" s="16">
        <f t="shared" si="0"/>
        <v>10.028</v>
      </c>
      <c r="K16" s="16">
        <f t="shared" ref="K16" si="1">F16-J16</f>
        <v>3.3049999999999997</v>
      </c>
      <c r="M16" s="8">
        <v>160</v>
      </c>
      <c r="N16" s="8">
        <f t="shared" ref="N16:N17" si="2">M16/12</f>
        <v>13.333333333333334</v>
      </c>
      <c r="O16" s="17">
        <f>I16</f>
        <v>10.028</v>
      </c>
      <c r="P16" s="17">
        <f t="shared" ref="P16:P17" si="3">N16-O16</f>
        <v>3.3053333333333335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95.006</v>
      </c>
      <c r="I17" s="16">
        <f t="shared" si="0"/>
        <v>95.006</v>
      </c>
      <c r="J17" s="16">
        <f t="shared" si="0"/>
        <v>95.006</v>
      </c>
      <c r="K17" s="13" t="s">
        <v>120</v>
      </c>
      <c r="M17" s="8">
        <v>1050</v>
      </c>
      <c r="N17" s="8">
        <f t="shared" si="2"/>
        <v>87.5</v>
      </c>
      <c r="O17" s="17">
        <f>I17</f>
        <v>95.006</v>
      </c>
      <c r="P17" s="17">
        <f t="shared" si="3"/>
        <v>-7.5060000000000002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169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130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42.75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14.407999999999999</v>
      </c>
      <c r="I35" s="16">
        <f>H35</f>
        <v>14.407999999999999</v>
      </c>
      <c r="J35" s="16">
        <f>I35</f>
        <v>14.407999999999999</v>
      </c>
      <c r="K35" s="16">
        <f>F35-J35</f>
        <v>25.882999999999996</v>
      </c>
      <c r="M35" s="8">
        <v>483.5</v>
      </c>
      <c r="N35" s="8">
        <f>M35/12</f>
        <v>40.291666666666664</v>
      </c>
      <c r="O35" s="17">
        <f>I35</f>
        <v>14.407999999999999</v>
      </c>
      <c r="P35" s="17">
        <f>N35-O35</f>
        <v>25.883666666666663</v>
      </c>
    </row>
    <row r="36" spans="1:16" ht="42.75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10.028</v>
      </c>
      <c r="I36" s="16">
        <f t="shared" ref="I36:I37" si="4">H36</f>
        <v>10.028</v>
      </c>
      <c r="J36" s="16">
        <f>I36</f>
        <v>10.028</v>
      </c>
      <c r="K36" s="16">
        <f>F36-J36</f>
        <v>3.3049999999999997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10.028</v>
      </c>
      <c r="P36" s="17">
        <f t="shared" ref="P36:P37" si="7">N36-O36</f>
        <v>3.3053333333333335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95.006</v>
      </c>
      <c r="I37" s="16">
        <f t="shared" si="4"/>
        <v>95.006</v>
      </c>
      <c r="J37" s="16">
        <f>I37</f>
        <v>95.006</v>
      </c>
      <c r="K37" s="12" t="s">
        <v>120</v>
      </c>
      <c r="M37" s="8">
        <v>1050</v>
      </c>
      <c r="N37" s="8">
        <f t="shared" si="5"/>
        <v>87.5</v>
      </c>
      <c r="O37" s="17">
        <f t="shared" si="6"/>
        <v>95.006</v>
      </c>
      <c r="P37" s="17">
        <f t="shared" si="7"/>
        <v>-7.5060000000000002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170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130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171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130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8.7129999999999992</v>
      </c>
      <c r="F82" s="49">
        <v>8.7129999999999992</v>
      </c>
      <c r="G82" s="127">
        <f>K15</f>
        <v>25.882999999999996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2.8980000000000001</v>
      </c>
      <c r="F83" s="22">
        <v>2.8980000000000001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1.15E-2</v>
      </c>
      <c r="F85" s="22">
        <v>1.15E-2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6.6500000000000004E-2</v>
      </c>
      <c r="F86" s="22">
        <v>6.6500000000000004E-2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3.3000000000000002E-2</v>
      </c>
      <c r="F88" s="22">
        <v>3.3000000000000002E-2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2.6864861842385497</v>
      </c>
      <c r="F89" s="50">
        <v>2.6864861842385497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1.278</v>
      </c>
      <c r="F90" s="49">
        <v>1.278</v>
      </c>
      <c r="G90" s="135">
        <f>K16</f>
        <v>3.3049999999999997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5.8</v>
      </c>
      <c r="F91" s="22">
        <v>5.8</v>
      </c>
      <c r="G91" s="145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5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5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2.9495009999999997</v>
      </c>
      <c r="F94" s="50">
        <v>2.9495009999999997</v>
      </c>
      <c r="G94" s="146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81.037080000000003</v>
      </c>
      <c r="F95" s="49">
        <v>81.037080000000003</v>
      </c>
      <c r="G95" s="135" t="str">
        <f>K17</f>
        <v>нет свободной мощности</v>
      </c>
    </row>
    <row r="96" spans="1:7" x14ac:dyDescent="0.2">
      <c r="A96" s="7"/>
      <c r="B96" s="125"/>
      <c r="C96" s="133"/>
      <c r="D96" s="33" t="s">
        <v>118</v>
      </c>
      <c r="E96" s="22">
        <v>11.163655</v>
      </c>
      <c r="F96" s="22">
        <v>11.163655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1.395</v>
      </c>
      <c r="F97" s="22">
        <v>1.395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1.0920000000000001</v>
      </c>
      <c r="F98" s="22">
        <v>1.0920000000000001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0.31843700000000003</v>
      </c>
      <c r="F100" s="50">
        <v>0.31843700000000003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55.4</v>
      </c>
      <c r="F101" s="51">
        <v>55.4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17.512163000000001</v>
      </c>
      <c r="F102" s="35">
        <v>17.512163000000001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192.35432218423853</v>
      </c>
      <c r="F103" s="66">
        <f>SUM(F82:F102)</f>
        <v>192.35432218423853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172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130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8.7129999999999992</v>
      </c>
      <c r="G136" s="85">
        <v>8.7129999999999992</v>
      </c>
      <c r="H136" s="120">
        <f>N137</f>
        <v>31.088666666666668</v>
      </c>
      <c r="I136" s="21"/>
      <c r="J136" s="21"/>
      <c r="K136" s="21"/>
      <c r="L136" s="21"/>
      <c r="M136" s="8">
        <v>483.5</v>
      </c>
      <c r="N136" s="23">
        <f>G136+G137+G138+G139+G140+G141</f>
        <v>9.2029999999999976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0.379</v>
      </c>
      <c r="G137" s="86">
        <v>0.379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31.088666666666668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1.15E-2</v>
      </c>
      <c r="G138" s="86">
        <v>1.15E-2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3.3000000000000002E-2</v>
      </c>
      <c r="G139" s="86">
        <v>3.3000000000000002E-2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6.6500000000000004E-2</v>
      </c>
      <c r="G140" s="86">
        <v>6.6500000000000004E-2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5.8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6">
        <v>5.8</v>
      </c>
      <c r="G142" s="86">
        <v>5.8</v>
      </c>
      <c r="H142" s="53">
        <f>N142</f>
        <v>7.5333333333333341</v>
      </c>
      <c r="I142" s="26"/>
      <c r="J142" s="26"/>
      <c r="K142" s="26"/>
      <c r="M142" s="8">
        <f>M141/12</f>
        <v>13.333333333333334</v>
      </c>
      <c r="N142" s="24">
        <f>M142-N141</f>
        <v>7.5333333333333341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15.002999999999997</v>
      </c>
      <c r="G143" s="67">
        <f>SUM(G136:G142)</f>
        <v>15.002999999999997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216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8713</v>
      </c>
      <c r="E160" s="44">
        <f>G136*1000</f>
        <v>8713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F142*1000</f>
        <v>5800</v>
      </c>
      <c r="E161" s="44">
        <f>G142*1000</f>
        <v>5800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379</v>
      </c>
      <c r="E162" s="44">
        <f>G137*1000</f>
        <v>379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111</v>
      </c>
      <c r="E163" s="44">
        <f>(G139+G141+G140+G138)*1000</f>
        <v>111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07:I107"/>
    <mergeCell ref="B125:G125"/>
    <mergeCell ref="B128:G128"/>
    <mergeCell ref="B149:E149"/>
    <mergeCell ref="B150:E150"/>
    <mergeCell ref="B136:B141"/>
    <mergeCell ref="C136:C141"/>
    <mergeCell ref="H136:H141"/>
    <mergeCell ref="B113:B114"/>
    <mergeCell ref="B115:B120"/>
    <mergeCell ref="B95:B102"/>
    <mergeCell ref="C95:C100"/>
    <mergeCell ref="C101:C102"/>
    <mergeCell ref="G82:G89"/>
    <mergeCell ref="G90:G94"/>
    <mergeCell ref="G95:G102"/>
    <mergeCell ref="O39:O44"/>
    <mergeCell ref="B82:B89"/>
    <mergeCell ref="C82:C89"/>
    <mergeCell ref="B90:B94"/>
    <mergeCell ref="C90:C94"/>
    <mergeCell ref="B70:G70"/>
    <mergeCell ref="B73:G73"/>
    <mergeCell ref="B79:B80"/>
    <mergeCell ref="C79:C80"/>
    <mergeCell ref="D79:D80"/>
    <mergeCell ref="E79:E80"/>
    <mergeCell ref="F79:F80"/>
    <mergeCell ref="G79:G80"/>
    <mergeCell ref="H26:K26"/>
    <mergeCell ref="D6:F6"/>
    <mergeCell ref="J1:K1"/>
    <mergeCell ref="B5:G5"/>
    <mergeCell ref="D8:F8"/>
    <mergeCell ref="B25:K25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M153:N153"/>
    <mergeCell ref="M156:N156"/>
    <mergeCell ref="B165:C165"/>
    <mergeCell ref="M162:N162"/>
    <mergeCell ref="B158:C158"/>
    <mergeCell ref="B166:C166"/>
    <mergeCell ref="B167:C167"/>
    <mergeCell ref="B168:C168"/>
    <mergeCell ref="C126:F126"/>
    <mergeCell ref="B159:C159"/>
    <mergeCell ref="B160:C160"/>
    <mergeCell ref="B161:C161"/>
    <mergeCell ref="B162:C162"/>
    <mergeCell ref="B163:C163"/>
    <mergeCell ref="B164:C164"/>
    <mergeCell ref="B151:E151"/>
    <mergeCell ref="B155:C156"/>
    <mergeCell ref="D155:D156"/>
    <mergeCell ref="E155:E156"/>
    <mergeCell ref="B157:C157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zoomScale="85" zoomScaleNormal="85" workbookViewId="0">
      <selection activeCell="F29" sqref="F2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173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131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11.351000000000001</v>
      </c>
      <c r="I15" s="16">
        <f>H15</f>
        <v>11.351000000000001</v>
      </c>
      <c r="J15" s="16">
        <f>I15</f>
        <v>11.351000000000001</v>
      </c>
      <c r="K15" s="16">
        <f>F15-J15</f>
        <v>28.939999999999998</v>
      </c>
      <c r="M15" s="8">
        <v>483.5</v>
      </c>
      <c r="N15" s="8">
        <f>M15/12</f>
        <v>40.291666666666664</v>
      </c>
      <c r="O15" s="17">
        <f>I15</f>
        <v>11.351000000000001</v>
      </c>
      <c r="P15" s="17">
        <f>N15-O15</f>
        <v>28.940666666666665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9.2059999999999995</v>
      </c>
      <c r="I16" s="16">
        <f t="shared" ref="I16:J17" si="0">H16</f>
        <v>9.2059999999999995</v>
      </c>
      <c r="J16" s="16">
        <f t="shared" si="0"/>
        <v>9.2059999999999995</v>
      </c>
      <c r="K16" s="16">
        <f t="shared" ref="K16:K17" si="1">F16-J16</f>
        <v>4.1270000000000007</v>
      </c>
      <c r="M16" s="8">
        <v>160</v>
      </c>
      <c r="N16" s="8">
        <f t="shared" ref="N16:N17" si="2">M16/12</f>
        <v>13.333333333333334</v>
      </c>
      <c r="O16" s="17">
        <f>I16</f>
        <v>9.2059999999999995</v>
      </c>
      <c r="P16" s="17">
        <f t="shared" ref="P16:P17" si="3">N16-O16</f>
        <v>4.1273333333333344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70.414000000000001</v>
      </c>
      <c r="I17" s="16">
        <f t="shared" si="0"/>
        <v>70.414000000000001</v>
      </c>
      <c r="J17" s="16">
        <f t="shared" si="0"/>
        <v>70.414000000000001</v>
      </c>
      <c r="K17" s="16">
        <f t="shared" si="1"/>
        <v>17.085999999999999</v>
      </c>
      <c r="M17" s="8">
        <v>1050</v>
      </c>
      <c r="N17" s="8">
        <f t="shared" si="2"/>
        <v>87.5</v>
      </c>
      <c r="O17" s="17">
        <f>I17</f>
        <v>70.414000000000001</v>
      </c>
      <c r="P17" s="17">
        <f t="shared" si="3"/>
        <v>17.085999999999999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173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131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11.351000000000001</v>
      </c>
      <c r="I35" s="16">
        <f>H35</f>
        <v>11.351000000000001</v>
      </c>
      <c r="J35" s="16">
        <f>I35</f>
        <v>11.351000000000001</v>
      </c>
      <c r="K35" s="16">
        <f>F35-J35</f>
        <v>28.939999999999998</v>
      </c>
      <c r="M35" s="8">
        <v>483.5</v>
      </c>
      <c r="N35" s="8">
        <f>M35/12</f>
        <v>40.291666666666664</v>
      </c>
      <c r="O35" s="17">
        <f>I35</f>
        <v>11.351000000000001</v>
      </c>
      <c r="P35" s="17">
        <f>N35-O35</f>
        <v>28.940666666666665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9.2059999999999995</v>
      </c>
      <c r="I36" s="16">
        <f t="shared" ref="I36:I37" si="4">H36</f>
        <v>9.2059999999999995</v>
      </c>
      <c r="J36" s="16">
        <f>I36</f>
        <v>9.2059999999999995</v>
      </c>
      <c r="K36" s="16">
        <f>F36-J36</f>
        <v>4.1270000000000007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9.2059999999999995</v>
      </c>
      <c r="P36" s="17">
        <f t="shared" ref="P36:P37" si="7">N36-O36</f>
        <v>4.1273333333333344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70.414000000000001</v>
      </c>
      <c r="I37" s="16">
        <f t="shared" si="4"/>
        <v>70.414000000000001</v>
      </c>
      <c r="J37" s="16">
        <f>I37</f>
        <v>70.414000000000001</v>
      </c>
      <c r="K37" s="16">
        <f>F37-J37</f>
        <v>17.085999999999999</v>
      </c>
      <c r="M37" s="8">
        <v>1050</v>
      </c>
      <c r="N37" s="8">
        <f t="shared" si="5"/>
        <v>87.5</v>
      </c>
      <c r="O37" s="17">
        <f t="shared" si="6"/>
        <v>70.414000000000001</v>
      </c>
      <c r="P37" s="17">
        <f t="shared" si="7"/>
        <v>17.085999999999999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199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131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198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131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7.2050000000000001</v>
      </c>
      <c r="F82" s="49">
        <v>7.2050000000000001</v>
      </c>
      <c r="G82" s="127">
        <f>K15</f>
        <v>28.939999999999998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1.891</v>
      </c>
      <c r="F83" s="22">
        <v>1.891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8.9999999999999993E-3</v>
      </c>
      <c r="F85" s="22">
        <v>8.9999999999999993E-3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0</v>
      </c>
      <c r="F86" s="22">
        <v>0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0.02</v>
      </c>
      <c r="F88" s="22">
        <v>0.02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2.2260616873198322</v>
      </c>
      <c r="F89" s="50">
        <v>2.2260616873198322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0.98</v>
      </c>
      <c r="F90" s="49">
        <v>0.98</v>
      </c>
      <c r="G90" s="135">
        <f>K16</f>
        <v>4.1270000000000007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5.75</v>
      </c>
      <c r="F91" s="22">
        <v>5.75</v>
      </c>
      <c r="G91" s="147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7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7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2.4762200000000001</v>
      </c>
      <c r="F94" s="50">
        <v>2.4762200000000001</v>
      </c>
      <c r="G94" s="148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60.454656</v>
      </c>
      <c r="F95" s="49">
        <v>60.454656</v>
      </c>
      <c r="G95" s="135">
        <f>K17</f>
        <v>17.085999999999999</v>
      </c>
    </row>
    <row r="96" spans="1:7" x14ac:dyDescent="0.2">
      <c r="A96" s="7"/>
      <c r="B96" s="125"/>
      <c r="C96" s="133"/>
      <c r="D96" s="33" t="s">
        <v>118</v>
      </c>
      <c r="E96" s="22">
        <v>8.1248109999999993</v>
      </c>
      <c r="F96" s="22">
        <v>8.1248109999999993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1.35</v>
      </c>
      <c r="F97" s="22">
        <v>1.35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0.30399999999999999</v>
      </c>
      <c r="F98" s="22">
        <v>0.30399999999999999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0.18039499999999997</v>
      </c>
      <c r="F100" s="50">
        <v>0.18039499999999997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61.7</v>
      </c>
      <c r="F101" s="51">
        <v>61.7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16.842106000000001</v>
      </c>
      <c r="F102" s="35">
        <v>16.842106000000001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169.51324968731984</v>
      </c>
      <c r="F103" s="66">
        <f>SUM(F82:F102)</f>
        <v>169.51324968731984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174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131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7.2050000000000001</v>
      </c>
      <c r="G136" s="85">
        <v>7.2050000000000001</v>
      </c>
      <c r="H136" s="120">
        <f>N137</f>
        <v>32.936666666666667</v>
      </c>
      <c r="I136" s="21"/>
      <c r="J136" s="21"/>
      <c r="K136" s="21"/>
      <c r="L136" s="21"/>
      <c r="M136" s="8">
        <v>483.5</v>
      </c>
      <c r="N136" s="23">
        <f>G136+G137+G138+G139+G140+G141</f>
        <v>7.3550000000000004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0.121</v>
      </c>
      <c r="G137" s="86">
        <v>0.121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32.936666666666667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8.9999999999999993E-3</v>
      </c>
      <c r="G138" s="86">
        <v>8.9999999999999993E-3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0.02</v>
      </c>
      <c r="G139" s="86">
        <v>0.02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0</v>
      </c>
      <c r="G140" s="86">
        <v>0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5.75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6">
        <v>5.75</v>
      </c>
      <c r="G142" s="86">
        <v>5.75</v>
      </c>
      <c r="H142" s="53">
        <f>N142</f>
        <v>7.5833333333333339</v>
      </c>
      <c r="I142" s="26"/>
      <c r="J142" s="26"/>
      <c r="K142" s="26"/>
      <c r="M142" s="8">
        <f>M141/12</f>
        <v>13.333333333333334</v>
      </c>
      <c r="N142" s="24">
        <f>M142-N141</f>
        <v>7.5833333333333339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13.105</v>
      </c>
      <c r="G143" s="67">
        <f>SUM(G136:G142)</f>
        <v>13.105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217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7205</v>
      </c>
      <c r="E160" s="44">
        <f>G136*1000</f>
        <v>7205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F142*1000</f>
        <v>5750</v>
      </c>
      <c r="E161" s="44">
        <f>G142*1000</f>
        <v>5750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121</v>
      </c>
      <c r="E162" s="44">
        <f>G137*1000</f>
        <v>121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28.999999999999996</v>
      </c>
      <c r="E163" s="44">
        <f>(G139+G141+G140+G138)*1000</f>
        <v>28.999999999999996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zoomScale="85" zoomScaleNormal="85" workbookViewId="0">
      <selection activeCell="B14" sqref="B14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175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132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9.7249999999999996</v>
      </c>
      <c r="I15" s="16">
        <f>H15</f>
        <v>9.7249999999999996</v>
      </c>
      <c r="J15" s="16">
        <f>I15</f>
        <v>9.7249999999999996</v>
      </c>
      <c r="K15" s="16">
        <f>F15-J15</f>
        <v>30.565999999999995</v>
      </c>
      <c r="M15" s="8">
        <v>483.5</v>
      </c>
      <c r="N15" s="8">
        <f>M15/12</f>
        <v>40.291666666666664</v>
      </c>
      <c r="O15" s="17">
        <f>I15</f>
        <v>9.7249999999999996</v>
      </c>
      <c r="P15" s="17">
        <f>N15-O15</f>
        <v>30.566666666666663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8.9979999999999993</v>
      </c>
      <c r="I16" s="16">
        <f t="shared" ref="I16:J17" si="0">H16</f>
        <v>8.9979999999999993</v>
      </c>
      <c r="J16" s="16">
        <f t="shared" si="0"/>
        <v>8.9979999999999993</v>
      </c>
      <c r="K16" s="84">
        <f t="shared" ref="K16:K17" si="1">F16-J16</f>
        <v>4.3350000000000009</v>
      </c>
      <c r="M16" s="8">
        <v>160</v>
      </c>
      <c r="N16" s="8">
        <f t="shared" ref="N16:N17" si="2">M16/12</f>
        <v>13.333333333333334</v>
      </c>
      <c r="O16" s="17">
        <f>I16</f>
        <v>8.9979999999999993</v>
      </c>
      <c r="P16" s="17">
        <f t="shared" ref="P16:P17" si="3">N16-O16</f>
        <v>4.3353333333333346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50.246000000000002</v>
      </c>
      <c r="I17" s="16">
        <f t="shared" si="0"/>
        <v>50.246000000000002</v>
      </c>
      <c r="J17" s="16">
        <f t="shared" si="0"/>
        <v>50.246000000000002</v>
      </c>
      <c r="K17" s="84">
        <f t="shared" si="1"/>
        <v>37.253999999999998</v>
      </c>
      <c r="M17" s="8">
        <v>1050</v>
      </c>
      <c r="N17" s="8">
        <f t="shared" si="2"/>
        <v>87.5</v>
      </c>
      <c r="O17" s="17">
        <f>I17</f>
        <v>50.246000000000002</v>
      </c>
      <c r="P17" s="17">
        <f t="shared" si="3"/>
        <v>37.253999999999998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/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175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132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9.7249999999999996</v>
      </c>
      <c r="I35" s="16">
        <f>H35</f>
        <v>9.7249999999999996</v>
      </c>
      <c r="J35" s="16">
        <f>I35</f>
        <v>9.7249999999999996</v>
      </c>
      <c r="K35" s="84">
        <f>F35-J35</f>
        <v>30.565999999999995</v>
      </c>
      <c r="M35" s="8">
        <v>483.5</v>
      </c>
      <c r="N35" s="8">
        <f>M35/12</f>
        <v>40.291666666666664</v>
      </c>
      <c r="O35" s="17">
        <f>I35</f>
        <v>9.7249999999999996</v>
      </c>
      <c r="P35" s="17">
        <f>N35-O35</f>
        <v>30.566666666666663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8.9979999999999993</v>
      </c>
      <c r="I36" s="16">
        <f t="shared" ref="I36:I37" si="4">H36</f>
        <v>8.9979999999999993</v>
      </c>
      <c r="J36" s="16">
        <f>I36</f>
        <v>8.9979999999999993</v>
      </c>
      <c r="K36" s="84">
        <f>F36-J36</f>
        <v>4.3350000000000009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8.9979999999999993</v>
      </c>
      <c r="P36" s="17">
        <f t="shared" ref="P36:P37" si="7">N36-O36</f>
        <v>4.3353333333333346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50.246000000000002</v>
      </c>
      <c r="I37" s="16">
        <f t="shared" si="4"/>
        <v>50.246000000000002</v>
      </c>
      <c r="J37" s="16">
        <f>I37</f>
        <v>50.246000000000002</v>
      </c>
      <c r="K37" s="84">
        <f>F37-J37</f>
        <v>37.253999999999998</v>
      </c>
      <c r="M37" s="8">
        <v>1050</v>
      </c>
      <c r="N37" s="8">
        <f t="shared" si="5"/>
        <v>87.5</v>
      </c>
      <c r="O37" s="17">
        <f t="shared" si="6"/>
        <v>50.246000000000002</v>
      </c>
      <c r="P37" s="17">
        <f t="shared" si="7"/>
        <v>37.253999999999998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201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132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200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132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5.8259999999999996</v>
      </c>
      <c r="F82" s="49">
        <v>5.8259999999999996</v>
      </c>
      <c r="G82" s="127">
        <f>K15</f>
        <v>30.565999999999995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1.764</v>
      </c>
      <c r="F83" s="22">
        <v>1.764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0</v>
      </c>
      <c r="F85" s="22">
        <v>0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0</v>
      </c>
      <c r="F86" s="22">
        <v>0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3.3000000000000002E-2</v>
      </c>
      <c r="F88" s="22">
        <v>3.3000000000000002E-2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2.1018551768002522</v>
      </c>
      <c r="F89" s="50">
        <v>2.1018551768002522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0.65300000000000002</v>
      </c>
      <c r="F90" s="49">
        <v>0.65300000000000002</v>
      </c>
      <c r="G90" s="135">
        <f>K16</f>
        <v>4.3350000000000009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5.7</v>
      </c>
      <c r="F91" s="22">
        <v>5.7</v>
      </c>
      <c r="G91" s="145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5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5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2.6447769999999999</v>
      </c>
      <c r="F94" s="50">
        <v>2.6447769999999999</v>
      </c>
      <c r="G94" s="146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40.667687999999998</v>
      </c>
      <c r="F95" s="49">
        <v>40.667687999999998</v>
      </c>
      <c r="G95" s="135">
        <f>K17</f>
        <v>37.253999999999998</v>
      </c>
    </row>
    <row r="96" spans="1:7" x14ac:dyDescent="0.2">
      <c r="A96" s="7"/>
      <c r="B96" s="125"/>
      <c r="C96" s="133"/>
      <c r="D96" s="33" t="s">
        <v>118</v>
      </c>
      <c r="E96" s="22">
        <v>8.0957989999999995</v>
      </c>
      <c r="F96" s="22">
        <v>8.0957989999999995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1.085</v>
      </c>
      <c r="F97" s="22">
        <v>1.085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0.29199999999999998</v>
      </c>
      <c r="F98" s="22">
        <v>0.29199999999999998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0.10566500000000001</v>
      </c>
      <c r="F100" s="50">
        <v>0.10566500000000001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71.400000000000006</v>
      </c>
      <c r="F101" s="51">
        <v>71.400000000000006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12.499097000000001</v>
      </c>
      <c r="F102" s="35">
        <v>12.499097000000001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152.86788117680027</v>
      </c>
      <c r="F103" s="66">
        <f>SUM(F82:F102)</f>
        <v>152.86788117680027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176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132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5.8259999999999996</v>
      </c>
      <c r="G136" s="85">
        <v>5.8259999999999996</v>
      </c>
      <c r="H136" s="120">
        <f>N137</f>
        <v>34.402666666666661</v>
      </c>
      <c r="I136" s="21"/>
      <c r="J136" s="21"/>
      <c r="K136" s="21"/>
      <c r="L136" s="21"/>
      <c r="M136" s="8">
        <v>483.5</v>
      </c>
      <c r="N136" s="23">
        <f>G136+G137+G138+G139+G140+G141</f>
        <v>5.8890000000000002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0.03</v>
      </c>
      <c r="G137" s="86">
        <v>0.03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34.402666666666661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0</v>
      </c>
      <c r="G138" s="86">
        <v>0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3.3000000000000002E-2</v>
      </c>
      <c r="G139" s="86">
        <v>3.3000000000000002E-2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0</v>
      </c>
      <c r="G140" s="86">
        <v>0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5.7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7">
        <v>5.7</v>
      </c>
      <c r="G142" s="87">
        <v>5.7</v>
      </c>
      <c r="H142" s="53">
        <f>N142</f>
        <v>7.6333333333333337</v>
      </c>
      <c r="I142" s="26"/>
      <c r="J142" s="26"/>
      <c r="K142" s="26"/>
      <c r="M142" s="8">
        <f>M141/12</f>
        <v>13.333333333333334</v>
      </c>
      <c r="N142" s="24">
        <f>M142-N141</f>
        <v>7.6333333333333337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11.589</v>
      </c>
      <c r="G143" s="67">
        <f>SUM(G136:G142)</f>
        <v>11.589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218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5826</v>
      </c>
      <c r="E160" s="44">
        <f>G136*1000</f>
        <v>5826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F142*1000</f>
        <v>5700</v>
      </c>
      <c r="E161" s="44">
        <f>G142*1000</f>
        <v>5700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30</v>
      </c>
      <c r="E162" s="44">
        <f>G137*1000</f>
        <v>30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F139+F141+F140</f>
        <v>3.3000000000000002E-2</v>
      </c>
      <c r="E163" s="44">
        <f>G139+G140+G141*1000</f>
        <v>3.3000000000000002E-2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f>F138*1000</f>
        <v>0</v>
      </c>
      <c r="E164" s="44">
        <f>G138*1000</f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M156:N156"/>
    <mergeCell ref="M162:N162"/>
    <mergeCell ref="B168:C168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zoomScale="85" zoomScaleNormal="85" workbookViewId="0">
      <selection activeCell="D8" sqref="D8:F8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177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133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9.8919999999999995</v>
      </c>
      <c r="I15" s="16">
        <f>H15</f>
        <v>9.8919999999999995</v>
      </c>
      <c r="J15" s="16">
        <f>I15</f>
        <v>9.8919999999999995</v>
      </c>
      <c r="K15" s="16">
        <f>F15-J15</f>
        <v>30.398999999999997</v>
      </c>
      <c r="M15" s="8">
        <v>483.5</v>
      </c>
      <c r="N15" s="8">
        <f>M15/12</f>
        <v>40.291666666666664</v>
      </c>
      <c r="O15" s="17">
        <f>I15</f>
        <v>9.8919999999999995</v>
      </c>
      <c r="P15" s="17">
        <f>N15-O15</f>
        <v>30.399666666666665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8.59</v>
      </c>
      <c r="I16" s="16">
        <f t="shared" ref="I16:J17" si="0">H16</f>
        <v>8.59</v>
      </c>
      <c r="J16" s="16">
        <f t="shared" si="0"/>
        <v>8.59</v>
      </c>
      <c r="K16" s="16">
        <f t="shared" ref="K16:K17" si="1">F16-J16</f>
        <v>4.7430000000000003</v>
      </c>
      <c r="M16" s="8">
        <v>160</v>
      </c>
      <c r="N16" s="8">
        <f t="shared" ref="N16:N17" si="2">M16/12</f>
        <v>13.333333333333334</v>
      </c>
      <c r="O16" s="17">
        <f>I16</f>
        <v>8.59</v>
      </c>
      <c r="P16" s="17">
        <f t="shared" ref="P16:P17" si="3">N16-O16</f>
        <v>4.7433333333333341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60.957999999999998</v>
      </c>
      <c r="I17" s="16">
        <f t="shared" si="0"/>
        <v>60.957999999999998</v>
      </c>
      <c r="J17" s="16">
        <f t="shared" si="0"/>
        <v>60.957999999999998</v>
      </c>
      <c r="K17" s="16">
        <f t="shared" si="1"/>
        <v>26.542000000000002</v>
      </c>
      <c r="M17" s="8">
        <v>1050</v>
      </c>
      <c r="N17" s="8">
        <f t="shared" si="2"/>
        <v>87.5</v>
      </c>
      <c r="O17" s="17">
        <f>I17</f>
        <v>60.957999999999998</v>
      </c>
      <c r="P17" s="17">
        <f t="shared" si="3"/>
        <v>26.542000000000002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177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133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9.8919999999999995</v>
      </c>
      <c r="I35" s="16">
        <f>H35</f>
        <v>9.8919999999999995</v>
      </c>
      <c r="J35" s="16">
        <f>I35</f>
        <v>9.8919999999999995</v>
      </c>
      <c r="K35" s="16">
        <f>F35-J35</f>
        <v>30.398999999999997</v>
      </c>
      <c r="M35" s="8">
        <v>483.5</v>
      </c>
      <c r="N35" s="8">
        <f>M35/12</f>
        <v>40.291666666666664</v>
      </c>
      <c r="O35" s="17">
        <f>I35</f>
        <v>9.8919999999999995</v>
      </c>
      <c r="P35" s="17">
        <f>N35-O35</f>
        <v>30.399666666666665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8.59</v>
      </c>
      <c r="I36" s="16">
        <f t="shared" ref="I36:I37" si="4">H36</f>
        <v>8.59</v>
      </c>
      <c r="J36" s="16">
        <f>I36</f>
        <v>8.59</v>
      </c>
      <c r="K36" s="16">
        <f>F36-J36</f>
        <v>4.7430000000000003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8.59</v>
      </c>
      <c r="P36" s="17">
        <f t="shared" ref="P36:P37" si="7">N36-O36</f>
        <v>4.7433333333333341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60.957999999999998</v>
      </c>
      <c r="I37" s="16">
        <f t="shared" si="4"/>
        <v>60.957999999999998</v>
      </c>
      <c r="J37" s="16">
        <f>I37</f>
        <v>60.957999999999998</v>
      </c>
      <c r="K37" s="16">
        <f>F37-J37</f>
        <v>26.542000000000002</v>
      </c>
      <c r="M37" s="8">
        <v>1050</v>
      </c>
      <c r="N37" s="8">
        <f t="shared" si="5"/>
        <v>87.5</v>
      </c>
      <c r="O37" s="17">
        <f t="shared" si="6"/>
        <v>60.957999999999998</v>
      </c>
      <c r="P37" s="17">
        <f t="shared" si="7"/>
        <v>26.542000000000002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203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133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202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133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5.9249999999999998</v>
      </c>
      <c r="F82" s="49">
        <v>5.9249999999999998</v>
      </c>
      <c r="G82" s="127">
        <f>K15</f>
        <v>30.398999999999997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1.5569999999999999</v>
      </c>
      <c r="F83" s="22">
        <v>1.5569999999999999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0</v>
      </c>
      <c r="F85" s="22">
        <v>0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0</v>
      </c>
      <c r="F86" s="22">
        <v>0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3.5000000000000003E-2</v>
      </c>
      <c r="F88" s="22">
        <v>3.5000000000000003E-2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2.3752587970765329</v>
      </c>
      <c r="F89" s="50">
        <v>2.3752587970765329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0.63200000000000001</v>
      </c>
      <c r="F90" s="49">
        <v>0.63200000000000001</v>
      </c>
      <c r="G90" s="135">
        <f>K16</f>
        <v>4.7430000000000003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5.4</v>
      </c>
      <c r="F91" s="22">
        <v>5.4</v>
      </c>
      <c r="G91" s="147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7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7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2.5578910000000001</v>
      </c>
      <c r="F94" s="50">
        <v>2.5578910000000001</v>
      </c>
      <c r="G94" s="148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50.909184000000003</v>
      </c>
      <c r="F95" s="49">
        <v>50.909184000000003</v>
      </c>
      <c r="G95" s="135">
        <f>K17</f>
        <v>26.542000000000002</v>
      </c>
    </row>
    <row r="96" spans="1:7" x14ac:dyDescent="0.2">
      <c r="A96" s="7"/>
      <c r="B96" s="125"/>
      <c r="C96" s="133"/>
      <c r="D96" s="33" t="s">
        <v>118</v>
      </c>
      <c r="E96" s="22">
        <v>8.702223</v>
      </c>
      <c r="F96" s="22">
        <v>8.702223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1.085</v>
      </c>
      <c r="F97" s="22">
        <v>1.085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0.14199999999999999</v>
      </c>
      <c r="F98" s="22">
        <v>0.14199999999999999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0.11979000000000001</v>
      </c>
      <c r="F100" s="50">
        <v>0.11979000000000001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65.8</v>
      </c>
      <c r="F101" s="51">
        <v>65.8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12.485227999999999</v>
      </c>
      <c r="F102" s="35">
        <v>12.485227999999999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157.72557479707655</v>
      </c>
      <c r="F103" s="66">
        <f>SUM(F82:F102)</f>
        <v>157.72557479707655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178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133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5.9249999999999998</v>
      </c>
      <c r="G136" s="85">
        <v>5.9249999999999998</v>
      </c>
      <c r="H136" s="120">
        <f>N137</f>
        <v>34.318666666666665</v>
      </c>
      <c r="I136" s="21"/>
      <c r="J136" s="21"/>
      <c r="K136" s="21"/>
      <c r="L136" s="21"/>
      <c r="M136" s="8">
        <v>483.5</v>
      </c>
      <c r="N136" s="23">
        <f>G136+G137+G138+G139+G140+G141</f>
        <v>5.9729999999999999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1.2999999999999999E-2</v>
      </c>
      <c r="G137" s="86">
        <v>1.2999999999999999E-2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34.318666666666665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0</v>
      </c>
      <c r="G138" s="86">
        <v>0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3.5000000000000003E-2</v>
      </c>
      <c r="G139" s="86">
        <v>3.5000000000000003E-2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0</v>
      </c>
      <c r="G140" s="86">
        <v>0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5.4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7">
        <v>5.4</v>
      </c>
      <c r="G142" s="87">
        <v>5.4</v>
      </c>
      <c r="H142" s="53">
        <f>N142</f>
        <v>7.9333333333333336</v>
      </c>
      <c r="I142" s="26"/>
      <c r="J142" s="26"/>
      <c r="K142" s="26"/>
      <c r="M142" s="8">
        <f>M141/12</f>
        <v>13.333333333333334</v>
      </c>
      <c r="N142" s="24">
        <f>M142-N141</f>
        <v>7.9333333333333336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11.373000000000001</v>
      </c>
      <c r="G143" s="67">
        <f>SUM(G136:G142)</f>
        <v>11.373000000000001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219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5925</v>
      </c>
      <c r="E160" s="44">
        <f>G136*1000</f>
        <v>5925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F142*1000</f>
        <v>5400</v>
      </c>
      <c r="E161" s="44">
        <f>G142*1000</f>
        <v>5400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13</v>
      </c>
      <c r="E162" s="44">
        <f>G137*1000</f>
        <v>13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35</v>
      </c>
      <c r="E163" s="44">
        <f>(G139+G141+G140+G138)*1000</f>
        <v>35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E9" sqref="E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179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133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11.022</v>
      </c>
      <c r="I15" s="16">
        <f>H15</f>
        <v>11.022</v>
      </c>
      <c r="J15" s="16">
        <f>I15</f>
        <v>11.022</v>
      </c>
      <c r="K15" s="16">
        <f>F15-J15</f>
        <v>29.268999999999998</v>
      </c>
      <c r="M15" s="8">
        <v>483.5</v>
      </c>
      <c r="N15" s="8">
        <f>M15/12</f>
        <v>40.291666666666664</v>
      </c>
      <c r="O15" s="17">
        <f>I15</f>
        <v>11.022</v>
      </c>
      <c r="P15" s="17">
        <f>N15-O15</f>
        <v>29.269666666666666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8.8740000000000006</v>
      </c>
      <c r="I16" s="16">
        <f t="shared" ref="I16:J17" si="0">H16</f>
        <v>8.8740000000000006</v>
      </c>
      <c r="J16" s="16">
        <f t="shared" si="0"/>
        <v>8.8740000000000006</v>
      </c>
      <c r="K16" s="16">
        <f t="shared" ref="K16:K17" si="1">F16-J16</f>
        <v>4.4589999999999996</v>
      </c>
      <c r="M16" s="8">
        <v>160</v>
      </c>
      <c r="N16" s="8">
        <f t="shared" ref="N16:N17" si="2">M16/12</f>
        <v>13.333333333333334</v>
      </c>
      <c r="O16" s="17">
        <f>I16</f>
        <v>8.8740000000000006</v>
      </c>
      <c r="P16" s="17">
        <f t="shared" ref="P16:P17" si="3">N16-O16</f>
        <v>4.4593333333333334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73.515000000000001</v>
      </c>
      <c r="I17" s="16">
        <f t="shared" si="0"/>
        <v>73.515000000000001</v>
      </c>
      <c r="J17" s="16">
        <f t="shared" si="0"/>
        <v>73.515000000000001</v>
      </c>
      <c r="K17" s="16">
        <f t="shared" si="1"/>
        <v>13.984999999999999</v>
      </c>
      <c r="M17" s="8">
        <v>1050</v>
      </c>
      <c r="N17" s="8">
        <f t="shared" si="2"/>
        <v>87.5</v>
      </c>
      <c r="O17" s="17">
        <f>I17</f>
        <v>73.515000000000001</v>
      </c>
      <c r="P17" s="17">
        <f t="shared" si="3"/>
        <v>13.984999999999999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179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144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11.022</v>
      </c>
      <c r="I35" s="16">
        <f>H35</f>
        <v>11.022</v>
      </c>
      <c r="J35" s="16">
        <f>I35</f>
        <v>11.022</v>
      </c>
      <c r="K35" s="16">
        <f>F35-J35</f>
        <v>29.268999999999998</v>
      </c>
      <c r="M35" s="8">
        <v>483.5</v>
      </c>
      <c r="N35" s="8">
        <f>M35/12</f>
        <v>40.291666666666664</v>
      </c>
      <c r="O35" s="17">
        <f>I35</f>
        <v>11.022</v>
      </c>
      <c r="P35" s="17">
        <f>N35-O35</f>
        <v>29.269666666666666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8.8740000000000006</v>
      </c>
      <c r="I36" s="16">
        <f t="shared" ref="I36:I37" si="4">H36</f>
        <v>8.8740000000000006</v>
      </c>
      <c r="J36" s="16">
        <f>I36</f>
        <v>8.8740000000000006</v>
      </c>
      <c r="K36" s="16">
        <f>F36-J36</f>
        <v>4.4589999999999996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8.8740000000000006</v>
      </c>
      <c r="P36" s="17">
        <f t="shared" ref="P36:P37" si="7">N36-O36</f>
        <v>4.4593333333333334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73.515000000000001</v>
      </c>
      <c r="I37" s="16">
        <f t="shared" si="4"/>
        <v>73.515000000000001</v>
      </c>
      <c r="J37" s="16">
        <f>I37</f>
        <v>73.515000000000001</v>
      </c>
      <c r="K37" s="16">
        <f>F37-J37</f>
        <v>13.984999999999999</v>
      </c>
      <c r="M37" s="8">
        <v>1050</v>
      </c>
      <c r="N37" s="8">
        <f t="shared" si="5"/>
        <v>87.5</v>
      </c>
      <c r="O37" s="17">
        <f t="shared" si="6"/>
        <v>73.515000000000001</v>
      </c>
      <c r="P37" s="17">
        <f t="shared" si="7"/>
        <v>13.984999999999999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180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134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204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134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6.9859999999999998</v>
      </c>
      <c r="F82" s="49">
        <v>6.9859999999999998</v>
      </c>
      <c r="G82" s="127">
        <f>K15</f>
        <v>29.268999999999998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1.6060000000000001</v>
      </c>
      <c r="F83" s="22">
        <v>1.6060000000000001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3.5000000000000001E-3</v>
      </c>
      <c r="F85" s="22">
        <v>3.5000000000000001E-3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0</v>
      </c>
      <c r="F86" s="22">
        <v>0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7.0000000000000007E-2</v>
      </c>
      <c r="F88" s="22">
        <v>7.0000000000000007E-2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2.3565423002184662</v>
      </c>
      <c r="F89" s="50">
        <v>2.3565423002184662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0.67200000000000004</v>
      </c>
      <c r="F90" s="49">
        <v>0.67200000000000004</v>
      </c>
      <c r="G90" s="135">
        <f>K16</f>
        <v>4.4589999999999996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5.65</v>
      </c>
      <c r="F91" s="22">
        <v>5.65</v>
      </c>
      <c r="G91" s="145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5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5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2.5518469999999995</v>
      </c>
      <c r="F94" s="50">
        <v>2.5518469999999995</v>
      </c>
      <c r="G94" s="146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62.542727999999997</v>
      </c>
      <c r="F95" s="49">
        <v>62.542727999999997</v>
      </c>
      <c r="G95" s="135">
        <f>K17</f>
        <v>13.984999999999999</v>
      </c>
    </row>
    <row r="96" spans="1:7" x14ac:dyDescent="0.2">
      <c r="A96" s="7"/>
      <c r="B96" s="125"/>
      <c r="C96" s="133"/>
      <c r="D96" s="33" t="s">
        <v>118</v>
      </c>
      <c r="E96" s="22">
        <v>8.8149959999999989</v>
      </c>
      <c r="F96" s="22">
        <v>8.8149959999999989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1.05</v>
      </c>
      <c r="F97" s="22">
        <v>1.05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0.97599999999999998</v>
      </c>
      <c r="F98" s="22">
        <v>0.97599999999999998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0.13083600000000001</v>
      </c>
      <c r="F100" s="50">
        <v>0.13083600000000001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63.3</v>
      </c>
      <c r="F101" s="51">
        <v>63.3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12.737299999999999</v>
      </c>
      <c r="F102" s="35">
        <v>12.737299999999999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169.44774930021845</v>
      </c>
      <c r="F103" s="66">
        <f>SUM(F82:F102)</f>
        <v>169.44774930021845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181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134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6.9859999999999998</v>
      </c>
      <c r="G136" s="85">
        <v>6.9859999999999998</v>
      </c>
      <c r="H136" s="120">
        <f>N137</f>
        <v>33.180166666666665</v>
      </c>
      <c r="I136" s="21"/>
      <c r="J136" s="21"/>
      <c r="K136" s="21"/>
      <c r="L136" s="21"/>
      <c r="M136" s="8">
        <v>483.5</v>
      </c>
      <c r="N136" s="23">
        <f>G136+G137+G138+G139+G140+G141</f>
        <v>7.1114999999999995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5.1999999999999998E-2</v>
      </c>
      <c r="G137" s="86">
        <v>5.1999999999999998E-2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33.180166666666665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3.5000000000000001E-3</v>
      </c>
      <c r="G138" s="86">
        <v>3.5000000000000001E-3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7.0000000000000007E-2</v>
      </c>
      <c r="G139" s="86">
        <v>7.0000000000000007E-2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0</v>
      </c>
      <c r="G140" s="86">
        <v>0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5.65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7">
        <v>5.65</v>
      </c>
      <c r="G142" s="87">
        <v>5.65</v>
      </c>
      <c r="H142" s="53">
        <f>N142</f>
        <v>7.6833333333333336</v>
      </c>
      <c r="I142" s="26"/>
      <c r="J142" s="26"/>
      <c r="K142" s="26"/>
      <c r="M142" s="8">
        <f>M141/12</f>
        <v>13.333333333333334</v>
      </c>
      <c r="N142" s="24">
        <f>M142-N141</f>
        <v>7.6833333333333336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12.7615</v>
      </c>
      <c r="G143" s="67">
        <f>SUM(G136:G142)</f>
        <v>12.7615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206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6986</v>
      </c>
      <c r="E160" s="44">
        <f>G136*1000</f>
        <v>6986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F142*1000</f>
        <v>5650</v>
      </c>
      <c r="E161" s="44">
        <f>G142*1000</f>
        <v>5650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52</v>
      </c>
      <c r="E162" s="44">
        <f>G137*1000</f>
        <v>52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73.500000000000014</v>
      </c>
      <c r="E163" s="44">
        <f>(G139+G141+G140+G138)*1000</f>
        <v>73.500000000000014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M156:N156"/>
    <mergeCell ref="M162:N162"/>
    <mergeCell ref="B168:C168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opLeftCell="B1" zoomScale="85" zoomScaleNormal="85" workbookViewId="0">
      <selection activeCell="E18" sqref="E18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182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135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13.696</v>
      </c>
      <c r="I15" s="16">
        <f>H15</f>
        <v>13.696</v>
      </c>
      <c r="J15" s="16">
        <f>I15</f>
        <v>13.696</v>
      </c>
      <c r="K15" s="16">
        <f>F15-J15</f>
        <v>26.594999999999999</v>
      </c>
      <c r="M15" s="8">
        <v>483.5</v>
      </c>
      <c r="N15" s="8">
        <f>M15/12</f>
        <v>40.291666666666664</v>
      </c>
      <c r="O15" s="17">
        <f>I15</f>
        <v>13.696</v>
      </c>
      <c r="P15" s="17">
        <f>N15-O15</f>
        <v>26.595666666666666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10.632</v>
      </c>
      <c r="I16" s="16">
        <f t="shared" ref="I16:J17" si="0">H16</f>
        <v>10.632</v>
      </c>
      <c r="J16" s="16">
        <f t="shared" si="0"/>
        <v>10.632</v>
      </c>
      <c r="K16" s="16">
        <f t="shared" ref="K16" si="1">F16-J16</f>
        <v>2.7010000000000005</v>
      </c>
      <c r="M16" s="8">
        <v>160</v>
      </c>
      <c r="N16" s="8">
        <f t="shared" ref="N16:N17" si="2">M16/12</f>
        <v>13.333333333333334</v>
      </c>
      <c r="O16" s="17">
        <f>I16</f>
        <v>10.632</v>
      </c>
      <c r="P16" s="17">
        <f t="shared" ref="P16:P17" si="3">N16-O16</f>
        <v>2.7013333333333343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98.756</v>
      </c>
      <c r="I17" s="16">
        <f t="shared" si="0"/>
        <v>98.756</v>
      </c>
      <c r="J17" s="16">
        <f t="shared" si="0"/>
        <v>98.756</v>
      </c>
      <c r="K17" s="13" t="s">
        <v>120</v>
      </c>
      <c r="M17" s="8">
        <v>1050</v>
      </c>
      <c r="N17" s="8">
        <f t="shared" si="2"/>
        <v>87.5</v>
      </c>
      <c r="O17" s="17">
        <f>I17</f>
        <v>98.756</v>
      </c>
      <c r="P17" s="17">
        <f t="shared" si="3"/>
        <v>-11.256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182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145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57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11" t="s">
        <v>147</v>
      </c>
      <c r="H35" s="16">
        <f>H15</f>
        <v>13.696</v>
      </c>
      <c r="I35" s="16">
        <f>H35</f>
        <v>13.696</v>
      </c>
      <c r="J35" s="16">
        <f>I35</f>
        <v>13.696</v>
      </c>
      <c r="K35" s="16">
        <f>F35-J35</f>
        <v>26.594999999999999</v>
      </c>
      <c r="M35" s="8">
        <v>483.5</v>
      </c>
      <c r="N35" s="8">
        <f>M35/12</f>
        <v>40.291666666666664</v>
      </c>
      <c r="O35" s="17">
        <f>I35</f>
        <v>13.696</v>
      </c>
      <c r="P35" s="17">
        <f>N35-O35</f>
        <v>26.595666666666666</v>
      </c>
    </row>
    <row r="36" spans="1:16" ht="57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11" t="s">
        <v>147</v>
      </c>
      <c r="H36" s="16">
        <f>H16</f>
        <v>10.632</v>
      </c>
      <c r="I36" s="16">
        <f t="shared" ref="I36:I37" si="4">H36</f>
        <v>10.632</v>
      </c>
      <c r="J36" s="16">
        <f>I36</f>
        <v>10.632</v>
      </c>
      <c r="K36" s="16">
        <f>F36-J36</f>
        <v>2.7010000000000005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10.632</v>
      </c>
      <c r="P36" s="17">
        <f t="shared" ref="P36:P37" si="7">N36-O36</f>
        <v>2.7013333333333343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11" t="s">
        <v>148</v>
      </c>
      <c r="H37" s="16">
        <f>H17</f>
        <v>98.756</v>
      </c>
      <c r="I37" s="16">
        <f t="shared" si="4"/>
        <v>98.756</v>
      </c>
      <c r="J37" s="16">
        <f>I37</f>
        <v>98.756</v>
      </c>
      <c r="K37" s="12" t="s">
        <v>120</v>
      </c>
      <c r="M37" s="8">
        <v>1050</v>
      </c>
      <c r="N37" s="8">
        <f t="shared" si="5"/>
        <v>87.5</v>
      </c>
      <c r="O37" s="17">
        <f t="shared" si="6"/>
        <v>98.756</v>
      </c>
      <c r="P37" s="17">
        <f t="shared" si="7"/>
        <v>-11.256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183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135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151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184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135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8.3219999999999992</v>
      </c>
      <c r="F82" s="49">
        <v>8.3219999999999992</v>
      </c>
      <c r="G82" s="127">
        <f>K15</f>
        <v>26.594999999999999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2.3769999999999998</v>
      </c>
      <c r="F83" s="22">
        <v>2.3769999999999998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1.15E-2</v>
      </c>
      <c r="F85" s="22">
        <v>1.15E-2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6.3500000000000001E-2</v>
      </c>
      <c r="F86" s="22">
        <v>6.3500000000000001E-2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5.1999999999999998E-2</v>
      </c>
      <c r="F88" s="22">
        <v>5.1999999999999998E-2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2.8704715346364091</v>
      </c>
      <c r="F89" s="50">
        <v>2.8704715346364091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0.93200000000000005</v>
      </c>
      <c r="F90" s="49">
        <v>0.93200000000000005</v>
      </c>
      <c r="G90" s="135">
        <f>K16</f>
        <v>2.7010000000000005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6.2</v>
      </c>
      <c r="F91" s="22">
        <v>6.2</v>
      </c>
      <c r="G91" s="145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5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5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3.5000900000000001</v>
      </c>
      <c r="F94" s="50">
        <v>3.5000900000000001</v>
      </c>
      <c r="G94" s="146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80.341055999999995</v>
      </c>
      <c r="F95" s="49">
        <v>80.341055999999995</v>
      </c>
      <c r="G95" s="135" t="str">
        <f>K17</f>
        <v>нет свободной мощности</v>
      </c>
    </row>
    <row r="96" spans="1:7" x14ac:dyDescent="0.2">
      <c r="A96" s="7"/>
      <c r="B96" s="125"/>
      <c r="C96" s="133"/>
      <c r="D96" s="33" t="s">
        <v>118</v>
      </c>
      <c r="E96" s="22">
        <v>16.603138000000001</v>
      </c>
      <c r="F96" s="22">
        <v>16.603138000000001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1.24</v>
      </c>
      <c r="F97" s="22">
        <v>1.24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0.28499999999999998</v>
      </c>
      <c r="F98" s="22">
        <v>0.28499999999999998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0.28645900000000002</v>
      </c>
      <c r="F100" s="50">
        <v>0.28645900000000002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82.4</v>
      </c>
      <c r="F101" s="51">
        <v>82.4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19.185758999910799</v>
      </c>
      <c r="F102" s="35">
        <v>19.185758999910799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224.66997353454721</v>
      </c>
      <c r="F103" s="66">
        <f>SUM(F82:F102)</f>
        <v>224.66997353454721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185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135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8.3219999999999992</v>
      </c>
      <c r="G136" s="85">
        <v>8.3219999999999992</v>
      </c>
      <c r="H136" s="120">
        <f>N137</f>
        <v>31.573666666666668</v>
      </c>
      <c r="I136" s="21"/>
      <c r="J136" s="21"/>
      <c r="K136" s="21"/>
      <c r="L136" s="21"/>
      <c r="M136" s="8">
        <v>483.5</v>
      </c>
      <c r="N136" s="23">
        <f>G136+G137+G138+G139+G140+G141</f>
        <v>8.7179999999999982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0.26900000000000002</v>
      </c>
      <c r="G137" s="86">
        <v>0.26900000000000002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31.573666666666668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1.15E-2</v>
      </c>
      <c r="G138" s="86">
        <v>1.15E-2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5.1999999999999998E-2</v>
      </c>
      <c r="G139" s="86">
        <v>5.1999999999999998E-2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6.3500000000000001E-2</v>
      </c>
      <c r="G140" s="86">
        <v>6.3500000000000001E-2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6.2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7">
        <v>6.2</v>
      </c>
      <c r="G142" s="87">
        <v>6.2</v>
      </c>
      <c r="H142" s="53">
        <f>N142</f>
        <v>7.1333333333333337</v>
      </c>
      <c r="I142" s="26"/>
      <c r="J142" s="26"/>
      <c r="K142" s="26"/>
      <c r="M142" s="8">
        <f>M141/12</f>
        <v>13.333333333333334</v>
      </c>
      <c r="N142" s="24">
        <f>M142-N141</f>
        <v>7.1333333333333337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14.917999999999999</v>
      </c>
      <c r="G143" s="67">
        <f>SUM(G136:G142)</f>
        <v>14.917999999999999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205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8322</v>
      </c>
      <c r="E160" s="44">
        <f>G136*1000</f>
        <v>8322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F142*1000</f>
        <v>6200</v>
      </c>
      <c r="E161" s="44">
        <f>G142*1000</f>
        <v>6200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269</v>
      </c>
      <c r="E162" s="44">
        <f>G137*1000</f>
        <v>269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127</v>
      </c>
      <c r="E163" s="44">
        <f>(G139+G141+G140+G138)*1000</f>
        <v>127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zoomScale="85" zoomScaleNormal="85" workbookViewId="0">
      <selection activeCell="B29" sqref="B2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0.5703125" style="8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186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136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16.196999999999999</v>
      </c>
      <c r="I15" s="16">
        <f>H15</f>
        <v>16.196999999999999</v>
      </c>
      <c r="J15" s="16">
        <f>I15</f>
        <v>16.196999999999999</v>
      </c>
      <c r="K15" s="16">
        <f>F15-J15</f>
        <v>24.093999999999998</v>
      </c>
      <c r="M15" s="8">
        <v>483.5</v>
      </c>
      <c r="N15" s="8">
        <f>M15/12</f>
        <v>40.291666666666664</v>
      </c>
      <c r="O15" s="17">
        <f>I15</f>
        <v>16.196999999999999</v>
      </c>
      <c r="P15" s="17">
        <f>N15-O15</f>
        <v>24.094666666666665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11.561999999999999</v>
      </c>
      <c r="I16" s="16">
        <f t="shared" ref="I16:J17" si="0">H16</f>
        <v>11.561999999999999</v>
      </c>
      <c r="J16" s="16">
        <f t="shared" si="0"/>
        <v>11.561999999999999</v>
      </c>
      <c r="K16" s="16">
        <f t="shared" ref="K16" si="1">F16-J16</f>
        <v>1.7710000000000008</v>
      </c>
      <c r="M16" s="8">
        <v>160</v>
      </c>
      <c r="N16" s="8">
        <f t="shared" ref="N16:N17" si="2">M16/12</f>
        <v>13.333333333333334</v>
      </c>
      <c r="O16" s="17">
        <f>I16</f>
        <v>11.561999999999999</v>
      </c>
      <c r="P16" s="17">
        <f t="shared" ref="P16:P17" si="3">N16-O16</f>
        <v>1.7713333333333345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139.08799999999999</v>
      </c>
      <c r="I17" s="16">
        <f t="shared" si="0"/>
        <v>139.08799999999999</v>
      </c>
      <c r="J17" s="16">
        <f t="shared" si="0"/>
        <v>139.08799999999999</v>
      </c>
      <c r="K17" s="13" t="s">
        <v>120</v>
      </c>
      <c r="M17" s="8">
        <v>1050</v>
      </c>
      <c r="N17" s="8">
        <f t="shared" si="2"/>
        <v>87.5</v>
      </c>
      <c r="O17" s="17">
        <f>I17</f>
        <v>139.08799999999999</v>
      </c>
      <c r="P17" s="17">
        <f t="shared" si="3"/>
        <v>-51.587999999999994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6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123" t="s">
        <v>151</v>
      </c>
      <c r="C25" s="123"/>
      <c r="D25" s="123"/>
      <c r="E25" s="123"/>
      <c r="F25" s="123"/>
      <c r="G25" s="123"/>
      <c r="H25" s="123"/>
      <c r="I25" s="123"/>
      <c r="J25" s="123"/>
      <c r="K25" s="123"/>
    </row>
    <row r="26" spans="1:16" x14ac:dyDescent="0.2">
      <c r="A26" s="7"/>
      <c r="B26" s="1"/>
      <c r="H26" s="112" t="s">
        <v>15</v>
      </c>
      <c r="I26" s="112"/>
      <c r="J26" s="112"/>
      <c r="K26" s="112"/>
    </row>
    <row r="27" spans="1:16" x14ac:dyDescent="0.2">
      <c r="A27" s="7"/>
      <c r="B27" s="1"/>
    </row>
    <row r="28" spans="1:16" x14ac:dyDescent="0.2">
      <c r="A28" s="7"/>
      <c r="B28" s="113" t="s">
        <v>186</v>
      </c>
      <c r="C28" s="113"/>
      <c r="D28" s="113"/>
      <c r="E28" s="113"/>
      <c r="F28" s="113"/>
      <c r="G28" s="113"/>
      <c r="H28" s="113"/>
      <c r="I28" s="113"/>
      <c r="J28" s="113"/>
      <c r="K28" s="113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146</v>
      </c>
    </row>
    <row r="31" spans="1:16" x14ac:dyDescent="0.2">
      <c r="A31" s="7"/>
      <c r="B31" s="68" t="s">
        <v>16</v>
      </c>
    </row>
    <row r="32" spans="1:16" x14ac:dyDescent="0.2">
      <c r="A32" s="7"/>
      <c r="B32" s="1"/>
    </row>
    <row r="33" spans="1:16" ht="105" x14ac:dyDescent="0.2">
      <c r="A33" s="7"/>
      <c r="B33" s="72" t="s">
        <v>4</v>
      </c>
      <c r="C33" s="72" t="s">
        <v>17</v>
      </c>
      <c r="D33" s="72" t="s">
        <v>6</v>
      </c>
      <c r="E33" s="72" t="s">
        <v>18</v>
      </c>
      <c r="F33" s="72" t="s">
        <v>19</v>
      </c>
      <c r="G33" s="72" t="s">
        <v>20</v>
      </c>
      <c r="H33" s="72" t="s">
        <v>10</v>
      </c>
      <c r="I33" s="72" t="s">
        <v>11</v>
      </c>
      <c r="J33" s="72" t="s">
        <v>21</v>
      </c>
      <c r="K33" s="72" t="s">
        <v>22</v>
      </c>
    </row>
    <row r="34" spans="1:16" ht="15" x14ac:dyDescent="0.2">
      <c r="A34" s="7"/>
      <c r="B34" s="72">
        <v>1</v>
      </c>
      <c r="C34" s="72">
        <v>2</v>
      </c>
      <c r="D34" s="72">
        <v>3</v>
      </c>
      <c r="E34" s="72">
        <v>4</v>
      </c>
      <c r="F34" s="72">
        <v>5</v>
      </c>
      <c r="G34" s="72">
        <v>6</v>
      </c>
      <c r="H34" s="72">
        <v>7</v>
      </c>
      <c r="I34" s="72">
        <v>8</v>
      </c>
      <c r="J34" s="72">
        <v>9</v>
      </c>
      <c r="K34" s="72">
        <v>10</v>
      </c>
    </row>
    <row r="35" spans="1:16" ht="78.75" customHeight="1" x14ac:dyDescent="0.2">
      <c r="A35" s="7"/>
      <c r="B35" s="14" t="s">
        <v>84</v>
      </c>
      <c r="C35" s="11" t="s">
        <v>110</v>
      </c>
      <c r="D35" s="11" t="s">
        <v>85</v>
      </c>
      <c r="E35" s="11" t="s">
        <v>88</v>
      </c>
      <c r="F35" s="28">
        <f>40.291</f>
        <v>40.290999999999997</v>
      </c>
      <c r="G35" s="78" t="s">
        <v>147</v>
      </c>
      <c r="H35" s="16">
        <f>H15</f>
        <v>16.196999999999999</v>
      </c>
      <c r="I35" s="16">
        <f>H35</f>
        <v>16.196999999999999</v>
      </c>
      <c r="J35" s="16">
        <f>I35</f>
        <v>16.196999999999999</v>
      </c>
      <c r="K35" s="16">
        <f>F35-J35</f>
        <v>24.093999999999998</v>
      </c>
      <c r="M35" s="8">
        <v>483.5</v>
      </c>
      <c r="N35" s="8">
        <f>M35/12</f>
        <v>40.291666666666664</v>
      </c>
      <c r="O35" s="17">
        <f>I35</f>
        <v>16.196999999999999</v>
      </c>
      <c r="P35" s="17">
        <f>N35-O35</f>
        <v>24.094666666666665</v>
      </c>
    </row>
    <row r="36" spans="1:16" ht="60.75" customHeight="1" x14ac:dyDescent="0.2">
      <c r="A36" s="7"/>
      <c r="B36" s="15">
        <v>2</v>
      </c>
      <c r="C36" s="11" t="s">
        <v>111</v>
      </c>
      <c r="D36" s="11" t="s">
        <v>86</v>
      </c>
      <c r="E36" s="11" t="s">
        <v>90</v>
      </c>
      <c r="F36" s="28">
        <v>13.333</v>
      </c>
      <c r="G36" s="78" t="s">
        <v>147</v>
      </c>
      <c r="H36" s="16">
        <f>H16</f>
        <v>11.561999999999999</v>
      </c>
      <c r="I36" s="16">
        <f t="shared" ref="I36:I37" si="4">H36</f>
        <v>11.561999999999999</v>
      </c>
      <c r="J36" s="16">
        <f>I36</f>
        <v>11.561999999999999</v>
      </c>
      <c r="K36" s="16">
        <f>F36-J36</f>
        <v>1.7710000000000008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11.561999999999999</v>
      </c>
      <c r="P36" s="17">
        <f t="shared" ref="P36:P37" si="7">N36-O36</f>
        <v>1.7713333333333345</v>
      </c>
    </row>
    <row r="37" spans="1:16" ht="147" customHeight="1" x14ac:dyDescent="0.2">
      <c r="A37" s="7"/>
      <c r="B37" s="15">
        <v>3</v>
      </c>
      <c r="C37" s="11" t="s">
        <v>113</v>
      </c>
      <c r="D37" s="11" t="s">
        <v>87</v>
      </c>
      <c r="E37" s="11" t="s">
        <v>114</v>
      </c>
      <c r="F37" s="28">
        <v>87.5</v>
      </c>
      <c r="G37" s="78" t="s">
        <v>148</v>
      </c>
      <c r="H37" s="16">
        <f>H17</f>
        <v>139.08799999999999</v>
      </c>
      <c r="I37" s="16">
        <f t="shared" si="4"/>
        <v>139.08799999999999</v>
      </c>
      <c r="J37" s="16">
        <f>I37</f>
        <v>139.08799999999999</v>
      </c>
      <c r="K37" s="12" t="s">
        <v>120</v>
      </c>
      <c r="M37" s="8">
        <v>1050</v>
      </c>
      <c r="N37" s="8">
        <f t="shared" si="5"/>
        <v>87.5</v>
      </c>
      <c r="O37" s="17">
        <f t="shared" si="6"/>
        <v>139.08799999999999</v>
      </c>
      <c r="P37" s="17">
        <f t="shared" si="7"/>
        <v>-51.587999999999994</v>
      </c>
    </row>
    <row r="38" spans="1:16" x14ac:dyDescent="0.2">
      <c r="A38" s="7"/>
      <c r="B38" s="9"/>
    </row>
    <row r="39" spans="1:16" x14ac:dyDescent="0.2">
      <c r="A39" s="7"/>
      <c r="B39" s="1"/>
      <c r="O39" s="133"/>
    </row>
    <row r="40" spans="1:16" x14ac:dyDescent="0.2">
      <c r="A40" s="7"/>
      <c r="B40" s="9"/>
      <c r="O40" s="133"/>
    </row>
    <row r="41" spans="1:16" x14ac:dyDescent="0.2">
      <c r="A41" s="7"/>
      <c r="B41" s="2"/>
      <c r="O41" s="133"/>
    </row>
    <row r="42" spans="1:16" x14ac:dyDescent="0.2">
      <c r="A42" s="7"/>
      <c r="B42" s="9"/>
      <c r="O42" s="134"/>
    </row>
    <row r="43" spans="1:16" x14ac:dyDescent="0.2">
      <c r="A43" s="7"/>
      <c r="B43" s="1"/>
      <c r="K43" s="69" t="s">
        <v>23</v>
      </c>
      <c r="O43" s="134"/>
    </row>
    <row r="44" spans="1:16" x14ac:dyDescent="0.2">
      <c r="A44" s="7"/>
      <c r="B44" s="9"/>
      <c r="O44" s="134"/>
    </row>
    <row r="45" spans="1:16" x14ac:dyDescent="0.2">
      <c r="A45" s="7"/>
      <c r="B45" s="9"/>
    </row>
    <row r="46" spans="1:16" ht="15" x14ac:dyDescent="0.2">
      <c r="A46" s="7"/>
      <c r="B46" s="123" t="s">
        <v>151</v>
      </c>
      <c r="C46" s="123"/>
      <c r="D46" s="123"/>
      <c r="E46" s="123"/>
      <c r="F46" s="123"/>
      <c r="G46" s="123"/>
      <c r="H46" s="123"/>
      <c r="I46" s="123"/>
      <c r="J46" s="123"/>
      <c r="K46" s="123"/>
    </row>
    <row r="47" spans="1:16" x14ac:dyDescent="0.2">
      <c r="A47" s="7"/>
      <c r="B47" s="1"/>
      <c r="H47" s="112" t="s">
        <v>15</v>
      </c>
      <c r="I47" s="112"/>
      <c r="J47" s="112"/>
      <c r="K47" s="112"/>
    </row>
    <row r="48" spans="1:16" x14ac:dyDescent="0.2">
      <c r="A48" s="7"/>
      <c r="B48" s="1"/>
    </row>
    <row r="49" spans="1:11" x14ac:dyDescent="0.2">
      <c r="A49" s="7"/>
      <c r="B49" s="113" t="s">
        <v>187</v>
      </c>
      <c r="C49" s="113"/>
      <c r="D49" s="113"/>
      <c r="E49" s="113"/>
      <c r="F49" s="113"/>
      <c r="G49" s="113"/>
      <c r="H49" s="113"/>
      <c r="I49" s="113"/>
      <c r="J49" s="113"/>
      <c r="K49" s="113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136</v>
      </c>
    </row>
    <row r="52" spans="1:11" x14ac:dyDescent="0.2">
      <c r="A52" s="7"/>
      <c r="B52" s="68" t="s">
        <v>16</v>
      </c>
    </row>
    <row r="53" spans="1:11" x14ac:dyDescent="0.2">
      <c r="A53" s="7"/>
      <c r="B53" s="9"/>
    </row>
    <row r="54" spans="1:11" ht="15" x14ac:dyDescent="0.2">
      <c r="A54" s="7"/>
      <c r="B54" s="140" t="s">
        <v>24</v>
      </c>
      <c r="C54" s="140" t="s">
        <v>17</v>
      </c>
      <c r="D54" s="140" t="s">
        <v>25</v>
      </c>
      <c r="E54" s="140"/>
      <c r="F54" s="140"/>
      <c r="G54" s="140"/>
      <c r="H54" s="140"/>
      <c r="I54" s="140"/>
      <c r="J54" s="140"/>
      <c r="K54" s="140"/>
    </row>
    <row r="55" spans="1:11" ht="15" x14ac:dyDescent="0.2">
      <c r="A55" s="7"/>
      <c r="B55" s="140"/>
      <c r="C55" s="140"/>
      <c r="D55" s="140">
        <v>1</v>
      </c>
      <c r="E55" s="140"/>
      <c r="F55" s="140">
        <v>2</v>
      </c>
      <c r="G55" s="140"/>
      <c r="H55" s="140">
        <v>3</v>
      </c>
      <c r="I55" s="140"/>
      <c r="J55" s="140" t="s">
        <v>26</v>
      </c>
      <c r="K55" s="140"/>
    </row>
    <row r="56" spans="1:11" ht="15" x14ac:dyDescent="0.2">
      <c r="A56" s="7"/>
      <c r="B56" s="140"/>
      <c r="C56" s="140"/>
      <c r="D56" s="140" t="s">
        <v>27</v>
      </c>
      <c r="E56" s="140"/>
      <c r="F56" s="140" t="s">
        <v>28</v>
      </c>
      <c r="G56" s="140"/>
      <c r="H56" s="140" t="s">
        <v>29</v>
      </c>
      <c r="I56" s="140"/>
      <c r="J56" s="140" t="s">
        <v>26</v>
      </c>
      <c r="K56" s="140"/>
    </row>
    <row r="57" spans="1:11" ht="45" x14ac:dyDescent="0.2">
      <c r="A57" s="7"/>
      <c r="B57" s="140"/>
      <c r="C57" s="140"/>
      <c r="D57" s="72" t="s">
        <v>30</v>
      </c>
      <c r="E57" s="72" t="s">
        <v>31</v>
      </c>
      <c r="F57" s="72" t="s">
        <v>30</v>
      </c>
      <c r="G57" s="72" t="s">
        <v>31</v>
      </c>
      <c r="H57" s="72" t="s">
        <v>30</v>
      </c>
      <c r="I57" s="72" t="s">
        <v>31</v>
      </c>
      <c r="J57" s="72" t="s">
        <v>30</v>
      </c>
      <c r="K57" s="72" t="s">
        <v>31</v>
      </c>
    </row>
    <row r="58" spans="1:11" ht="15" x14ac:dyDescent="0.2">
      <c r="A58" s="7"/>
      <c r="B58" s="72">
        <v>1</v>
      </c>
      <c r="C58" s="72">
        <v>2</v>
      </c>
      <c r="D58" s="72">
        <v>3</v>
      </c>
      <c r="E58" s="72">
        <v>4</v>
      </c>
      <c r="F58" s="72">
        <v>5</v>
      </c>
      <c r="G58" s="72">
        <v>6</v>
      </c>
      <c r="H58" s="72">
        <v>7</v>
      </c>
      <c r="I58" s="72">
        <v>8</v>
      </c>
      <c r="J58" s="72">
        <v>9</v>
      </c>
      <c r="K58" s="72">
        <v>10</v>
      </c>
    </row>
    <row r="59" spans="1:11" ht="15" x14ac:dyDescent="0.2">
      <c r="A59" s="7"/>
      <c r="B59" s="75">
        <v>1</v>
      </c>
      <c r="C59" s="7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75">
        <v>2</v>
      </c>
      <c r="C60" s="7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3</v>
      </c>
      <c r="C61" s="7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 t="s">
        <v>26</v>
      </c>
      <c r="C62" s="7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6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111" t="s">
        <v>91</v>
      </c>
      <c r="C70" s="111"/>
      <c r="D70" s="111"/>
      <c r="E70" s="111"/>
      <c r="F70" s="111"/>
      <c r="G70" s="111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113" t="s">
        <v>208</v>
      </c>
      <c r="C73" s="113"/>
      <c r="D73" s="113"/>
      <c r="E73" s="113"/>
      <c r="F73" s="113"/>
      <c r="G73" s="113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136</v>
      </c>
    </row>
    <row r="76" spans="1:11" x14ac:dyDescent="0.2">
      <c r="A76" s="7"/>
      <c r="B76" s="6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40" t="s">
        <v>0</v>
      </c>
      <c r="C79" s="140" t="s">
        <v>36</v>
      </c>
      <c r="D79" s="140" t="s">
        <v>37</v>
      </c>
      <c r="E79" s="140" t="s">
        <v>73</v>
      </c>
      <c r="F79" s="140" t="s">
        <v>70</v>
      </c>
      <c r="G79" s="140" t="s">
        <v>74</v>
      </c>
    </row>
    <row r="80" spans="1:11" ht="63" customHeight="1" x14ac:dyDescent="0.2">
      <c r="A80" s="7"/>
      <c r="B80" s="140"/>
      <c r="C80" s="140"/>
      <c r="D80" s="140"/>
      <c r="E80" s="140"/>
      <c r="F80" s="140"/>
      <c r="G80" s="140"/>
    </row>
    <row r="81" spans="1:7" ht="15.75" thickBot="1" x14ac:dyDescent="0.25">
      <c r="A81" s="7"/>
      <c r="B81" s="72">
        <v>1</v>
      </c>
      <c r="C81" s="72">
        <v>2</v>
      </c>
      <c r="D81" s="72">
        <v>3</v>
      </c>
      <c r="E81" s="72">
        <v>4</v>
      </c>
      <c r="F81" s="72">
        <v>5</v>
      </c>
      <c r="G81" s="72">
        <v>6</v>
      </c>
    </row>
    <row r="82" spans="1:7" ht="13.9" customHeight="1" x14ac:dyDescent="0.2">
      <c r="A82" s="7"/>
      <c r="B82" s="117" t="s">
        <v>81</v>
      </c>
      <c r="C82" s="117" t="s">
        <v>109</v>
      </c>
      <c r="D82" s="29" t="s">
        <v>96</v>
      </c>
      <c r="E82" s="49">
        <v>9.9160000000000004</v>
      </c>
      <c r="F82" s="49">
        <v>9.9160000000000004</v>
      </c>
      <c r="G82" s="127">
        <f>K15</f>
        <v>24.093999999999998</v>
      </c>
    </row>
    <row r="83" spans="1:7" ht="13.9" customHeight="1" x14ac:dyDescent="0.2">
      <c r="A83" s="7"/>
      <c r="B83" s="125"/>
      <c r="C83" s="125"/>
      <c r="D83" s="29" t="s">
        <v>97</v>
      </c>
      <c r="E83" s="22">
        <v>2.879</v>
      </c>
      <c r="F83" s="22">
        <v>2.879</v>
      </c>
      <c r="G83" s="128"/>
    </row>
    <row r="84" spans="1:7" ht="13.9" customHeight="1" x14ac:dyDescent="0.2">
      <c r="A84" s="7"/>
      <c r="B84" s="125"/>
      <c r="C84" s="125"/>
      <c r="D84" s="29" t="s">
        <v>143</v>
      </c>
      <c r="E84" s="22">
        <v>0</v>
      </c>
      <c r="F84" s="22">
        <v>0</v>
      </c>
      <c r="G84" s="128"/>
    </row>
    <row r="85" spans="1:7" ht="13.9" customHeight="1" x14ac:dyDescent="0.2">
      <c r="A85" s="7"/>
      <c r="B85" s="125"/>
      <c r="C85" s="125"/>
      <c r="D85" s="30" t="s">
        <v>98</v>
      </c>
      <c r="E85" s="22">
        <v>1.7500000000000002E-2</v>
      </c>
      <c r="F85" s="22">
        <v>1.7500000000000002E-2</v>
      </c>
      <c r="G85" s="128"/>
    </row>
    <row r="86" spans="1:7" ht="13.9" customHeight="1" x14ac:dyDescent="0.2">
      <c r="A86" s="7"/>
      <c r="B86" s="125"/>
      <c r="C86" s="125"/>
      <c r="D86" s="29" t="s">
        <v>121</v>
      </c>
      <c r="E86" s="22">
        <v>6.7500000000000004E-2</v>
      </c>
      <c r="F86" s="22">
        <v>6.7500000000000004E-2</v>
      </c>
      <c r="G86" s="128"/>
    </row>
    <row r="87" spans="1:7" ht="13.9" customHeight="1" x14ac:dyDescent="0.2">
      <c r="A87" s="7"/>
      <c r="B87" s="125"/>
      <c r="C87" s="125"/>
      <c r="D87" s="31" t="s">
        <v>100</v>
      </c>
      <c r="E87" s="22">
        <v>0</v>
      </c>
      <c r="F87" s="22">
        <v>0</v>
      </c>
      <c r="G87" s="128"/>
    </row>
    <row r="88" spans="1:7" ht="22.5" x14ac:dyDescent="0.2">
      <c r="A88" s="7"/>
      <c r="B88" s="125"/>
      <c r="C88" s="125"/>
      <c r="D88" s="32" t="s">
        <v>99</v>
      </c>
      <c r="E88" s="22">
        <v>4.4999999999999998E-2</v>
      </c>
      <c r="F88" s="22">
        <v>4.4999999999999998E-2</v>
      </c>
      <c r="G88" s="128"/>
    </row>
    <row r="89" spans="1:7" ht="14.45" customHeight="1" thickBot="1" x14ac:dyDescent="0.25">
      <c r="A89" s="7"/>
      <c r="B89" s="126"/>
      <c r="C89" s="126"/>
      <c r="D89" s="31" t="s">
        <v>149</v>
      </c>
      <c r="E89" s="50">
        <v>3.2721264572796609</v>
      </c>
      <c r="F89" s="50">
        <v>3.2721264572796609</v>
      </c>
      <c r="G89" s="129"/>
    </row>
    <row r="90" spans="1:7" ht="13.9" customHeight="1" x14ac:dyDescent="0.2">
      <c r="A90" s="7"/>
      <c r="B90" s="117" t="s">
        <v>82</v>
      </c>
      <c r="C90" s="117" t="s">
        <v>111</v>
      </c>
      <c r="D90" s="31" t="s">
        <v>97</v>
      </c>
      <c r="E90" s="49">
        <v>1.26</v>
      </c>
      <c r="F90" s="49">
        <v>1.26</v>
      </c>
      <c r="G90" s="135">
        <f>K16</f>
        <v>1.7710000000000008</v>
      </c>
    </row>
    <row r="91" spans="1:7" ht="13.9" customHeight="1" x14ac:dyDescent="0.2">
      <c r="A91" s="7"/>
      <c r="B91" s="125" t="s">
        <v>82</v>
      </c>
      <c r="C91" s="125"/>
      <c r="D91" s="31" t="s">
        <v>122</v>
      </c>
      <c r="E91" s="22">
        <v>6.2</v>
      </c>
      <c r="F91" s="22">
        <v>6.2</v>
      </c>
      <c r="G91" s="145"/>
    </row>
    <row r="92" spans="1:7" ht="13.9" hidden="1" customHeight="1" x14ac:dyDescent="0.2">
      <c r="A92" s="7"/>
      <c r="B92" s="125"/>
      <c r="C92" s="125"/>
      <c r="D92" s="31" t="s">
        <v>115</v>
      </c>
      <c r="E92" s="22">
        <v>0</v>
      </c>
      <c r="F92" s="22">
        <v>0</v>
      </c>
      <c r="G92" s="145"/>
    </row>
    <row r="93" spans="1:7" ht="13.9" hidden="1" customHeight="1" x14ac:dyDescent="0.2">
      <c r="A93" s="7"/>
      <c r="B93" s="125"/>
      <c r="C93" s="125"/>
      <c r="D93" s="31" t="s">
        <v>116</v>
      </c>
      <c r="E93" s="34"/>
      <c r="F93" s="34"/>
      <c r="G93" s="145"/>
    </row>
    <row r="94" spans="1:7" ht="14.45" customHeight="1" thickBot="1" x14ac:dyDescent="0.25">
      <c r="A94" s="7"/>
      <c r="B94" s="125" t="s">
        <v>82</v>
      </c>
      <c r="C94" s="125"/>
      <c r="D94" s="31" t="s">
        <v>149</v>
      </c>
      <c r="E94" s="50">
        <v>4.1019949999999996</v>
      </c>
      <c r="F94" s="50">
        <v>4.1019949999999996</v>
      </c>
      <c r="G94" s="146"/>
    </row>
    <row r="95" spans="1:7" ht="13.9" customHeight="1" x14ac:dyDescent="0.2">
      <c r="A95" s="7"/>
      <c r="B95" s="117" t="s">
        <v>83</v>
      </c>
      <c r="C95" s="133" t="s">
        <v>112</v>
      </c>
      <c r="D95" s="33" t="s">
        <v>117</v>
      </c>
      <c r="E95" s="49">
        <v>108.87804</v>
      </c>
      <c r="F95" s="49">
        <v>108.87804</v>
      </c>
      <c r="G95" s="135" t="str">
        <f>K17</f>
        <v>нет свободной мощности</v>
      </c>
    </row>
    <row r="96" spans="1:7" x14ac:dyDescent="0.2">
      <c r="A96" s="7"/>
      <c r="B96" s="125"/>
      <c r="C96" s="133"/>
      <c r="D96" s="33" t="s">
        <v>118</v>
      </c>
      <c r="E96" s="22">
        <v>24.012203</v>
      </c>
      <c r="F96" s="22">
        <v>24.012203</v>
      </c>
      <c r="G96" s="136"/>
    </row>
    <row r="97" spans="1:9" x14ac:dyDescent="0.2">
      <c r="A97" s="7"/>
      <c r="B97" s="125"/>
      <c r="C97" s="133"/>
      <c r="D97" s="33" t="s">
        <v>197</v>
      </c>
      <c r="E97" s="22">
        <v>1.35</v>
      </c>
      <c r="F97" s="22">
        <v>1.35</v>
      </c>
      <c r="G97" s="136"/>
    </row>
    <row r="98" spans="1:9" ht="13.9" customHeight="1" x14ac:dyDescent="0.2">
      <c r="A98" s="7"/>
      <c r="B98" s="125"/>
      <c r="C98" s="134"/>
      <c r="D98" s="31" t="s">
        <v>119</v>
      </c>
      <c r="E98" s="22">
        <v>4.4109999999999996</v>
      </c>
      <c r="F98" s="22">
        <v>4.4109999999999996</v>
      </c>
      <c r="G98" s="136"/>
    </row>
    <row r="99" spans="1:9" ht="13.9" hidden="1" customHeight="1" x14ac:dyDescent="0.2">
      <c r="A99" s="7"/>
      <c r="B99" s="125"/>
      <c r="C99" s="134"/>
      <c r="D99" s="31"/>
      <c r="E99" s="22">
        <v>0</v>
      </c>
      <c r="F99" s="22">
        <v>0</v>
      </c>
      <c r="G99" s="136"/>
    </row>
    <row r="100" spans="1:9" ht="13.9" customHeight="1" thickBot="1" x14ac:dyDescent="0.25">
      <c r="A100" s="7"/>
      <c r="B100" s="125"/>
      <c r="C100" s="134"/>
      <c r="D100" s="31" t="s">
        <v>149</v>
      </c>
      <c r="E100" s="50">
        <v>0.43653200000000003</v>
      </c>
      <c r="F100" s="50">
        <v>0.43653200000000003</v>
      </c>
      <c r="G100" s="136"/>
    </row>
    <row r="101" spans="1:9" ht="13.9" customHeight="1" x14ac:dyDescent="0.2">
      <c r="A101" s="7"/>
      <c r="B101" s="118"/>
      <c r="C101" s="133" t="s">
        <v>111</v>
      </c>
      <c r="D101" s="33" t="s">
        <v>117</v>
      </c>
      <c r="E101" s="51">
        <v>115.9</v>
      </c>
      <c r="F101" s="51">
        <v>115.9</v>
      </c>
      <c r="G101" s="136"/>
    </row>
    <row r="102" spans="1:9" ht="13.9" customHeight="1" x14ac:dyDescent="0.2">
      <c r="A102" s="7"/>
      <c r="B102" s="119"/>
      <c r="C102" s="138"/>
      <c r="D102" s="33" t="s">
        <v>118</v>
      </c>
      <c r="E102" s="35">
        <v>26.1544590000467</v>
      </c>
      <c r="F102" s="35">
        <v>26.1544590000467</v>
      </c>
      <c r="G102" s="137"/>
    </row>
    <row r="103" spans="1:9" ht="13.9" customHeight="1" x14ac:dyDescent="0.2">
      <c r="A103" s="7"/>
      <c r="B103" s="75" t="s">
        <v>38</v>
      </c>
      <c r="C103" s="64" t="s">
        <v>142</v>
      </c>
      <c r="D103" s="65" t="s">
        <v>142</v>
      </c>
      <c r="E103" s="66">
        <f>SUM(E82:E102)</f>
        <v>308.90135545732636</v>
      </c>
      <c r="F103" s="66">
        <f>SUM(F82:F102)</f>
        <v>308.90135545732636</v>
      </c>
      <c r="G103" s="75" t="s">
        <v>142</v>
      </c>
      <c r="I103" s="6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69"/>
    </row>
    <row r="105" spans="1:9" x14ac:dyDescent="0.2">
      <c r="A105" s="7"/>
      <c r="B105" s="1"/>
      <c r="I105" s="6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39" t="s">
        <v>40</v>
      </c>
      <c r="C107" s="139"/>
      <c r="D107" s="139"/>
      <c r="E107" s="139"/>
      <c r="F107" s="139"/>
      <c r="G107" s="139"/>
      <c r="H107" s="139"/>
      <c r="I107" s="139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72" t="s">
        <v>41</v>
      </c>
      <c r="C111" s="72" t="s">
        <v>42</v>
      </c>
      <c r="D111" s="72" t="s">
        <v>43</v>
      </c>
      <c r="E111" s="72" t="s">
        <v>44</v>
      </c>
      <c r="F111" s="72" t="s">
        <v>45</v>
      </c>
      <c r="G111" s="72" t="s">
        <v>46</v>
      </c>
      <c r="H111" s="72" t="s">
        <v>47</v>
      </c>
      <c r="I111" s="72" t="s">
        <v>48</v>
      </c>
    </row>
    <row r="112" spans="1:9" ht="15" x14ac:dyDescent="0.2">
      <c r="A112" s="7"/>
      <c r="B112" s="72">
        <v>1</v>
      </c>
      <c r="C112" s="72">
        <v>2</v>
      </c>
      <c r="D112" s="72">
        <v>3</v>
      </c>
      <c r="E112" s="72">
        <v>4</v>
      </c>
      <c r="F112" s="72">
        <v>5</v>
      </c>
      <c r="G112" s="72">
        <v>6</v>
      </c>
      <c r="H112" s="72">
        <v>7</v>
      </c>
      <c r="I112" s="72">
        <v>8</v>
      </c>
    </row>
    <row r="113" spans="1:11" ht="28.5" customHeight="1" x14ac:dyDescent="0.2">
      <c r="A113" s="7"/>
      <c r="B113" s="108" t="s">
        <v>101</v>
      </c>
      <c r="C113" s="4" t="s">
        <v>88</v>
      </c>
      <c r="D113" s="25">
        <v>80</v>
      </c>
      <c r="E113" s="157">
        <v>25</v>
      </c>
      <c r="F113" s="157"/>
      <c r="G113" s="157">
        <f>D113-E113</f>
        <v>55</v>
      </c>
      <c r="H113" s="4"/>
      <c r="I113" s="4"/>
    </row>
    <row r="114" spans="1:11" x14ac:dyDescent="0.2">
      <c r="A114" s="7"/>
      <c r="B114" s="110"/>
      <c r="C114" s="4" t="s">
        <v>89</v>
      </c>
      <c r="D114" s="25">
        <v>9</v>
      </c>
      <c r="E114" s="157">
        <v>2.35</v>
      </c>
      <c r="F114" s="157"/>
      <c r="G114" s="157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108" t="s">
        <v>102</v>
      </c>
      <c r="C115" s="4" t="s">
        <v>103</v>
      </c>
      <c r="D115" s="25">
        <v>5</v>
      </c>
      <c r="E115" s="157">
        <v>0.86</v>
      </c>
      <c r="F115" s="157"/>
      <c r="G115" s="157">
        <f t="shared" si="8"/>
        <v>4.1399999999999997</v>
      </c>
      <c r="H115" s="4"/>
      <c r="I115" s="4"/>
    </row>
    <row r="116" spans="1:11" x14ac:dyDescent="0.2">
      <c r="A116" s="7"/>
      <c r="B116" s="109"/>
      <c r="C116" s="4" t="s">
        <v>104</v>
      </c>
      <c r="D116" s="25">
        <v>40</v>
      </c>
      <c r="E116" s="157">
        <v>1.07</v>
      </c>
      <c r="F116" s="157"/>
      <c r="G116" s="157">
        <f t="shared" si="8"/>
        <v>38.93</v>
      </c>
      <c r="H116" s="4"/>
      <c r="I116" s="4"/>
    </row>
    <row r="117" spans="1:11" ht="28.5" x14ac:dyDescent="0.2">
      <c r="A117" s="7"/>
      <c r="B117" s="109"/>
      <c r="C117" s="4" t="s">
        <v>105</v>
      </c>
      <c r="D117" s="25">
        <v>4.8</v>
      </c>
      <c r="E117" s="157">
        <v>0.57999999999999996</v>
      </c>
      <c r="F117" s="157"/>
      <c r="G117" s="157">
        <f t="shared" si="8"/>
        <v>4.22</v>
      </c>
      <c r="H117" s="4"/>
      <c r="I117" s="4"/>
    </row>
    <row r="118" spans="1:11" ht="28.5" x14ac:dyDescent="0.2">
      <c r="A118" s="7"/>
      <c r="B118" s="109"/>
      <c r="C118" s="4" t="s">
        <v>108</v>
      </c>
      <c r="D118" s="25">
        <v>15</v>
      </c>
      <c r="E118" s="157">
        <v>0</v>
      </c>
      <c r="F118" s="157"/>
      <c r="G118" s="157">
        <f t="shared" si="8"/>
        <v>15</v>
      </c>
      <c r="H118" s="4"/>
      <c r="I118" s="4"/>
    </row>
    <row r="119" spans="1:11" x14ac:dyDescent="0.2">
      <c r="A119" s="7"/>
      <c r="B119" s="109"/>
      <c r="C119" s="4" t="s">
        <v>106</v>
      </c>
      <c r="D119" s="25">
        <v>150</v>
      </c>
      <c r="E119" s="157">
        <v>44.4</v>
      </c>
      <c r="F119" s="157"/>
      <c r="G119" s="157">
        <f t="shared" si="8"/>
        <v>105.6</v>
      </c>
      <c r="H119" s="4"/>
      <c r="I119" s="4"/>
    </row>
    <row r="120" spans="1:11" x14ac:dyDescent="0.2">
      <c r="A120" s="7"/>
      <c r="B120" s="110"/>
      <c r="C120" s="4" t="s">
        <v>107</v>
      </c>
      <c r="D120" s="25">
        <v>160</v>
      </c>
      <c r="E120" s="157">
        <v>160</v>
      </c>
      <c r="F120" s="157"/>
      <c r="G120" s="157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69" t="s">
        <v>49</v>
      </c>
    </row>
    <row r="124" spans="1:11" x14ac:dyDescent="0.2">
      <c r="A124" s="7"/>
      <c r="B124" s="9"/>
      <c r="H124" s="69"/>
    </row>
    <row r="125" spans="1:11" ht="39.75" customHeight="1" x14ac:dyDescent="0.2">
      <c r="A125" s="7"/>
      <c r="B125" s="111" t="s">
        <v>150</v>
      </c>
      <c r="C125" s="111"/>
      <c r="D125" s="111"/>
      <c r="E125" s="111"/>
      <c r="F125" s="111"/>
      <c r="G125" s="111"/>
      <c r="H125" s="5"/>
      <c r="I125" s="5"/>
      <c r="J125" s="5"/>
      <c r="K125" s="5"/>
    </row>
    <row r="126" spans="1:11" x14ac:dyDescent="0.2">
      <c r="A126" s="7"/>
      <c r="B126" s="1"/>
      <c r="C126" s="112" t="s">
        <v>15</v>
      </c>
      <c r="D126" s="112"/>
      <c r="E126" s="112"/>
      <c r="F126" s="112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113" t="s">
        <v>188</v>
      </c>
      <c r="C128" s="113"/>
      <c r="D128" s="113"/>
      <c r="E128" s="113"/>
      <c r="F128" s="113"/>
      <c r="G128" s="113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136</v>
      </c>
    </row>
    <row r="131" spans="1:14" x14ac:dyDescent="0.2">
      <c r="A131" s="7"/>
      <c r="B131" s="6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72" t="s">
        <v>75</v>
      </c>
      <c r="C134" s="72" t="s">
        <v>50</v>
      </c>
      <c r="D134" s="72" t="s">
        <v>51</v>
      </c>
      <c r="E134" s="72" t="s">
        <v>52</v>
      </c>
      <c r="F134" s="72" t="s">
        <v>71</v>
      </c>
      <c r="G134" s="72" t="s">
        <v>70</v>
      </c>
      <c r="H134" s="72" t="s">
        <v>78</v>
      </c>
    </row>
    <row r="135" spans="1:14" ht="15" x14ac:dyDescent="0.2">
      <c r="A135" s="7"/>
      <c r="B135" s="72">
        <v>1</v>
      </c>
      <c r="C135" s="72">
        <v>2</v>
      </c>
      <c r="D135" s="72">
        <v>3</v>
      </c>
      <c r="E135" s="72">
        <v>4</v>
      </c>
      <c r="F135" s="72">
        <v>5</v>
      </c>
      <c r="G135" s="72">
        <v>6</v>
      </c>
      <c r="H135" s="72">
        <v>7</v>
      </c>
    </row>
    <row r="136" spans="1:14" ht="15" x14ac:dyDescent="0.2">
      <c r="A136" s="7"/>
      <c r="B136" s="114" t="s">
        <v>92</v>
      </c>
      <c r="C136" s="117" t="s">
        <v>94</v>
      </c>
      <c r="D136" s="19" t="s">
        <v>96</v>
      </c>
      <c r="E136" s="20">
        <v>2</v>
      </c>
      <c r="F136" s="85">
        <v>9.9160000000000004</v>
      </c>
      <c r="G136" s="85">
        <v>9.9160000000000004</v>
      </c>
      <c r="H136" s="120">
        <f>N137</f>
        <v>29.845666666666663</v>
      </c>
      <c r="I136" s="21"/>
      <c r="J136" s="21"/>
      <c r="K136" s="21"/>
      <c r="L136" s="21"/>
      <c r="M136" s="8">
        <v>483.5</v>
      </c>
      <c r="N136" s="23">
        <f>G136+G137+G138+G139+G140+G141</f>
        <v>10.446000000000002</v>
      </c>
    </row>
    <row r="137" spans="1:14" ht="15" x14ac:dyDescent="0.2">
      <c r="A137" s="7"/>
      <c r="B137" s="115"/>
      <c r="C137" s="118"/>
      <c r="D137" s="19" t="s">
        <v>97</v>
      </c>
      <c r="E137" s="20">
        <v>4</v>
      </c>
      <c r="F137" s="86">
        <v>0.4</v>
      </c>
      <c r="G137" s="86">
        <v>0.4</v>
      </c>
      <c r="H137" s="121"/>
      <c r="I137" s="77"/>
      <c r="J137" s="77"/>
      <c r="K137" s="77"/>
      <c r="L137" s="21"/>
      <c r="M137" s="8">
        <f>M136/12</f>
        <v>40.291666666666664</v>
      </c>
      <c r="N137" s="24">
        <f>M137-N136</f>
        <v>29.845666666666663</v>
      </c>
    </row>
    <row r="138" spans="1:14" ht="22.5" x14ac:dyDescent="0.2">
      <c r="A138" s="7"/>
      <c r="B138" s="115"/>
      <c r="C138" s="118"/>
      <c r="D138" s="19" t="s">
        <v>98</v>
      </c>
      <c r="E138" s="20">
        <v>6</v>
      </c>
      <c r="F138" s="86">
        <v>1.7500000000000002E-2</v>
      </c>
      <c r="G138" s="86">
        <v>1.7500000000000002E-2</v>
      </c>
      <c r="H138" s="121"/>
      <c r="I138" s="77"/>
      <c r="J138" s="77"/>
      <c r="K138" s="77"/>
      <c r="L138" s="21"/>
    </row>
    <row r="139" spans="1:14" ht="22.5" x14ac:dyDescent="0.2">
      <c r="A139" s="7"/>
      <c r="B139" s="115"/>
      <c r="C139" s="118"/>
      <c r="D139" s="19" t="s">
        <v>99</v>
      </c>
      <c r="E139" s="20">
        <v>5</v>
      </c>
      <c r="F139" s="86">
        <v>4.4999999999999998E-2</v>
      </c>
      <c r="G139" s="86">
        <v>4.4999999999999998E-2</v>
      </c>
      <c r="H139" s="121"/>
      <c r="I139" s="77"/>
      <c r="J139" s="77"/>
      <c r="K139" s="77"/>
      <c r="L139" s="21"/>
    </row>
    <row r="140" spans="1:14" ht="15" x14ac:dyDescent="0.2">
      <c r="A140" s="7"/>
      <c r="B140" s="115"/>
      <c r="C140" s="118"/>
      <c r="D140" s="19" t="s">
        <v>121</v>
      </c>
      <c r="E140" s="20">
        <v>5</v>
      </c>
      <c r="F140" s="86">
        <v>6.7500000000000004E-2</v>
      </c>
      <c r="G140" s="86">
        <v>6.7500000000000004E-2</v>
      </c>
      <c r="H140" s="121"/>
      <c r="I140" s="77"/>
      <c r="J140" s="77"/>
      <c r="K140" s="77"/>
      <c r="L140" s="21"/>
    </row>
    <row r="141" spans="1:14" ht="15" x14ac:dyDescent="0.2">
      <c r="A141" s="7"/>
      <c r="B141" s="116"/>
      <c r="C141" s="119"/>
      <c r="D141" s="19" t="s">
        <v>100</v>
      </c>
      <c r="E141" s="20">
        <v>5</v>
      </c>
      <c r="F141" s="86">
        <v>0</v>
      </c>
      <c r="G141" s="86">
        <v>0</v>
      </c>
      <c r="H141" s="122"/>
      <c r="I141" s="26"/>
      <c r="J141" s="26"/>
      <c r="K141" s="26"/>
      <c r="M141" s="8">
        <v>160</v>
      </c>
      <c r="N141" s="23">
        <f>G142</f>
        <v>6.2</v>
      </c>
    </row>
    <row r="142" spans="1:14" ht="31.15" customHeight="1" x14ac:dyDescent="0.2">
      <c r="A142" s="7"/>
      <c r="B142" s="18" t="s">
        <v>93</v>
      </c>
      <c r="C142" s="73" t="s">
        <v>95</v>
      </c>
      <c r="D142" s="73" t="s">
        <v>122</v>
      </c>
      <c r="E142" s="38">
        <v>3</v>
      </c>
      <c r="F142" s="87">
        <v>6.2</v>
      </c>
      <c r="G142" s="87">
        <v>6.2</v>
      </c>
      <c r="H142" s="53">
        <f>N142</f>
        <v>7.1333333333333337</v>
      </c>
      <c r="I142" s="26"/>
      <c r="J142" s="26"/>
      <c r="K142" s="26"/>
      <c r="M142" s="8">
        <f>M141/12</f>
        <v>13.333333333333334</v>
      </c>
      <c r="N142" s="24">
        <f>M142-N141</f>
        <v>7.1333333333333337</v>
      </c>
    </row>
    <row r="143" spans="1:14" ht="15" x14ac:dyDescent="0.2">
      <c r="A143" s="7"/>
      <c r="B143" s="75" t="s">
        <v>1</v>
      </c>
      <c r="C143" s="25" t="s">
        <v>142</v>
      </c>
      <c r="D143" s="25" t="s">
        <v>142</v>
      </c>
      <c r="E143" s="25" t="s">
        <v>142</v>
      </c>
      <c r="F143" s="67">
        <f>SUM(F136:F142)</f>
        <v>16.646000000000001</v>
      </c>
      <c r="G143" s="67">
        <f>SUM(G136:G142)</f>
        <v>16.646000000000001</v>
      </c>
      <c r="H143" s="25" t="s">
        <v>142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6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111" t="s">
        <v>54</v>
      </c>
      <c r="C149" s="111"/>
      <c r="D149" s="111"/>
      <c r="E149" s="111"/>
      <c r="F149" s="26"/>
      <c r="G149" s="26"/>
      <c r="H149" s="26"/>
      <c r="I149" s="26"/>
    </row>
    <row r="150" spans="1:14" ht="25.5" customHeight="1" x14ac:dyDescent="0.2">
      <c r="A150" s="7"/>
      <c r="B150" s="123" t="s">
        <v>207</v>
      </c>
      <c r="C150" s="123"/>
      <c r="D150" s="123"/>
      <c r="E150" s="123"/>
      <c r="F150" s="26"/>
      <c r="G150" s="26"/>
      <c r="H150" s="26"/>
      <c r="I150" s="26"/>
    </row>
    <row r="151" spans="1:14" x14ac:dyDescent="0.2">
      <c r="A151" s="7"/>
      <c r="B151" s="124" t="s">
        <v>15</v>
      </c>
      <c r="C151" s="124"/>
      <c r="D151" s="124"/>
      <c r="E151" s="124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7" t="s">
        <v>123</v>
      </c>
      <c r="N153" s="107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74">
        <v>8.2970000000000006</v>
      </c>
      <c r="N154" s="74">
        <v>8.2970000000000006</v>
      </c>
    </row>
    <row r="155" spans="1:14" ht="14.25" customHeight="1" x14ac:dyDescent="0.2">
      <c r="A155" s="7"/>
      <c r="B155" s="101" t="s">
        <v>55</v>
      </c>
      <c r="C155" s="102"/>
      <c r="D155" s="105" t="s">
        <v>76</v>
      </c>
      <c r="E155" s="105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3"/>
      <c r="C156" s="104"/>
      <c r="D156" s="106"/>
      <c r="E156" s="106"/>
      <c r="F156" s="26"/>
      <c r="G156" s="26"/>
      <c r="H156" s="26"/>
      <c r="I156" s="26"/>
      <c r="J156" s="26"/>
      <c r="K156" s="26"/>
      <c r="L156" s="26"/>
      <c r="M156" s="107" t="s">
        <v>124</v>
      </c>
      <c r="N156" s="107"/>
    </row>
    <row r="157" spans="1:14" ht="15" x14ac:dyDescent="0.2">
      <c r="A157" s="7"/>
      <c r="B157" s="99">
        <v>1</v>
      </c>
      <c r="C157" s="100"/>
      <c r="D157" s="72">
        <v>2</v>
      </c>
      <c r="E157" s="72">
        <v>3</v>
      </c>
      <c r="F157" s="26"/>
      <c r="G157" s="26"/>
      <c r="H157" s="26"/>
      <c r="I157" s="26"/>
      <c r="J157" s="26"/>
      <c r="K157" s="26"/>
      <c r="L157" s="26"/>
      <c r="M157" s="74">
        <v>2.863</v>
      </c>
      <c r="N157" s="74">
        <v>2.863</v>
      </c>
    </row>
    <row r="158" spans="1:14" ht="15" customHeight="1" x14ac:dyDescent="0.2">
      <c r="A158" s="7"/>
      <c r="B158" s="95" t="s">
        <v>56</v>
      </c>
      <c r="C158" s="96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74">
        <v>1.1950000000000001</v>
      </c>
      <c r="N158" s="74">
        <v>1.1950000000000001</v>
      </c>
    </row>
    <row r="159" spans="1:14" ht="15" x14ac:dyDescent="0.2">
      <c r="A159" s="7"/>
      <c r="B159" s="95" t="s">
        <v>57</v>
      </c>
      <c r="C159" s="96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95" t="s">
        <v>58</v>
      </c>
      <c r="C160" s="96"/>
      <c r="D160" s="44">
        <f>F136*1000</f>
        <v>9916</v>
      </c>
      <c r="E160" s="44">
        <f>G136*1000</f>
        <v>9916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95" t="s">
        <v>59</v>
      </c>
      <c r="C161" s="96"/>
      <c r="D161" s="44">
        <f>F142*1000</f>
        <v>6200</v>
      </c>
      <c r="E161" s="44">
        <f>G142*1000</f>
        <v>6200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95" t="s">
        <v>60</v>
      </c>
      <c r="C162" s="96"/>
      <c r="D162" s="44">
        <f>F137*1000</f>
        <v>400</v>
      </c>
      <c r="E162" s="44">
        <f>G137*1000</f>
        <v>400</v>
      </c>
      <c r="F162" s="26"/>
      <c r="G162" s="26"/>
      <c r="H162" s="26"/>
      <c r="I162" s="26"/>
      <c r="J162" s="26"/>
      <c r="K162" s="26"/>
      <c r="L162" s="36"/>
      <c r="M162" s="97" t="s">
        <v>125</v>
      </c>
      <c r="N162" s="98"/>
    </row>
    <row r="163" spans="1:14" ht="15" x14ac:dyDescent="0.2">
      <c r="A163" s="7"/>
      <c r="B163" s="95" t="s">
        <v>61</v>
      </c>
      <c r="C163" s="96"/>
      <c r="D163" s="44">
        <f>(F139+F141+F140+F138)*1000</f>
        <v>130</v>
      </c>
      <c r="E163" s="44">
        <f>(G139+G141+G140+G138)*1000</f>
        <v>130</v>
      </c>
      <c r="F163" s="26"/>
      <c r="G163" s="26"/>
      <c r="H163" s="26"/>
      <c r="I163" s="26"/>
      <c r="J163" s="26"/>
      <c r="K163" s="26"/>
      <c r="L163" s="52" t="s">
        <v>126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95" t="s">
        <v>62</v>
      </c>
      <c r="C164" s="96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127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95" t="s">
        <v>63</v>
      </c>
      <c r="C165" s="96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128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95" t="s">
        <v>64</v>
      </c>
      <c r="C166" s="96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129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95" t="s">
        <v>65</v>
      </c>
      <c r="C167" s="96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95" t="s">
        <v>38</v>
      </c>
      <c r="C168" s="96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4"/>
  <sheetViews>
    <sheetView zoomScale="85" zoomScaleNormal="85" workbookViewId="0">
      <selection activeCell="B29" sqref="B29:K2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41" t="s">
        <v>3</v>
      </c>
      <c r="K1" s="14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42" t="s">
        <v>152</v>
      </c>
      <c r="C5" s="142"/>
      <c r="D5" s="142"/>
      <c r="E5" s="142"/>
      <c r="F5" s="142"/>
      <c r="G5" s="14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43" t="s">
        <v>79</v>
      </c>
      <c r="E6" s="143"/>
      <c r="F6" s="143"/>
      <c r="G6" s="7"/>
      <c r="H6" s="7"/>
      <c r="I6" s="7"/>
      <c r="J6" s="7"/>
      <c r="K6" s="7"/>
    </row>
    <row r="7" spans="1:16" x14ac:dyDescent="0.2">
      <c r="A7" s="7"/>
      <c r="B7" s="7"/>
      <c r="C7" s="7"/>
      <c r="D7" s="70"/>
      <c r="E7" s="7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44" t="s">
        <v>189</v>
      </c>
      <c r="E8" s="144"/>
      <c r="F8" s="144"/>
      <c r="G8" s="7"/>
      <c r="H8" s="7"/>
      <c r="I8" s="7"/>
      <c r="J8" s="7"/>
      <c r="K8" s="7"/>
    </row>
    <row r="9" spans="1:16" x14ac:dyDescent="0.2">
      <c r="A9" s="7"/>
      <c r="B9" s="7"/>
      <c r="C9" s="7"/>
      <c r="D9" s="71"/>
      <c r="E9" s="70" t="s">
        <v>66</v>
      </c>
      <c r="F9" s="71"/>
      <c r="G9" s="7"/>
      <c r="H9" s="7"/>
      <c r="I9" s="7"/>
      <c r="J9" s="7"/>
      <c r="K9" s="7"/>
    </row>
    <row r="10" spans="1:16" x14ac:dyDescent="0.2">
      <c r="A10" s="7"/>
      <c r="B10" s="48" t="s">
        <v>137</v>
      </c>
      <c r="C10" s="7"/>
      <c r="D10" s="71"/>
      <c r="E10" s="71"/>
      <c r="F10" s="71"/>
      <c r="G10" s="7"/>
      <c r="H10" s="7"/>
      <c r="I10" s="7"/>
      <c r="J10" s="7"/>
      <c r="K10" s="7"/>
    </row>
    <row r="11" spans="1:16" x14ac:dyDescent="0.2">
      <c r="A11" s="7"/>
      <c r="B11" s="68" t="s">
        <v>16</v>
      </c>
      <c r="C11" s="7"/>
      <c r="D11" s="70"/>
      <c r="E11" s="7"/>
      <c r="F11" s="7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72" t="s">
        <v>4</v>
      </c>
      <c r="C13" s="72" t="s">
        <v>5</v>
      </c>
      <c r="D13" s="72" t="s">
        <v>6</v>
      </c>
      <c r="E13" s="72" t="s">
        <v>7</v>
      </c>
      <c r="F13" s="72" t="s">
        <v>8</v>
      </c>
      <c r="G13" s="72" t="s">
        <v>9</v>
      </c>
      <c r="H13" s="72" t="s">
        <v>10</v>
      </c>
      <c r="I13" s="72" t="s">
        <v>11</v>
      </c>
      <c r="J13" s="72" t="s">
        <v>12</v>
      </c>
      <c r="K13" s="72" t="s">
        <v>13</v>
      </c>
    </row>
    <row r="14" spans="1:16" ht="15" x14ac:dyDescent="0.2">
      <c r="A14" s="7"/>
      <c r="B14" s="72">
        <v>1</v>
      </c>
      <c r="C14" s="72">
        <v>2</v>
      </c>
      <c r="D14" s="72">
        <v>3</v>
      </c>
      <c r="E14" s="72">
        <v>4</v>
      </c>
      <c r="F14" s="72">
        <v>5</v>
      </c>
      <c r="G14" s="72">
        <v>6</v>
      </c>
      <c r="H14" s="72">
        <v>7</v>
      </c>
      <c r="I14" s="72">
        <v>8</v>
      </c>
      <c r="J14" s="72">
        <v>9</v>
      </c>
      <c r="K14" s="7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147</v>
      </c>
      <c r="H15" s="16">
        <v>18.893999999999998</v>
      </c>
      <c r="I15" s="16">
        <f>H15</f>
        <v>18.893999999999998</v>
      </c>
      <c r="J15" s="16">
        <f>I15</f>
        <v>18.893999999999998</v>
      </c>
      <c r="K15" s="16">
        <f>F15-J15</f>
        <v>21.396999999999998</v>
      </c>
      <c r="M15" s="8">
        <v>483.5</v>
      </c>
      <c r="N15" s="8">
        <f>M15/12</f>
        <v>40.291666666666664</v>
      </c>
      <c r="O15" s="17">
        <f>I15</f>
        <v>18.893999999999998</v>
      </c>
      <c r="P15" s="17">
        <f>N15-O15</f>
        <v>21.397666666666666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147</v>
      </c>
      <c r="H16" s="16">
        <v>5.7089999999999996</v>
      </c>
      <c r="I16" s="16">
        <f t="shared" ref="I16:J17" si="0">H16</f>
        <v>5.7089999999999996</v>
      </c>
      <c r="J16" s="16">
        <f t="shared" si="0"/>
        <v>5.7089999999999996</v>
      </c>
      <c r="K16" s="16">
        <f t="shared" ref="K16" si="1">F16-J16</f>
        <v>7.6240000000000006</v>
      </c>
      <c r="M16" s="8">
        <v>160</v>
      </c>
      <c r="N16" s="8">
        <f t="shared" ref="N16:N17" si="2">M16/12</f>
        <v>13.333333333333334</v>
      </c>
      <c r="O16" s="17">
        <f>I16</f>
        <v>5.7089999999999996</v>
      </c>
      <c r="P16" s="17">
        <f t="shared" ref="P16:P17" si="3">N16-O16</f>
        <v>7.6243333333333343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114</v>
      </c>
      <c r="F17" s="28">
        <v>87.5</v>
      </c>
      <c r="G17" s="3" t="s">
        <v>148</v>
      </c>
      <c r="H17" s="16">
        <v>157.91300000000001</v>
      </c>
      <c r="I17" s="16">
        <f t="shared" si="0"/>
        <v>157.91300000000001</v>
      </c>
      <c r="J17" s="16">
        <f t="shared" si="0"/>
        <v>157.91300000000001</v>
      </c>
      <c r="K17" s="13" t="s">
        <v>120</v>
      </c>
      <c r="M17" s="8">
        <v>1050</v>
      </c>
      <c r="N17" s="8">
        <f t="shared" si="2"/>
        <v>87.5</v>
      </c>
      <c r="O17" s="17">
        <f>I17</f>
        <v>157.91300000000001</v>
      </c>
      <c r="P17" s="17">
        <f t="shared" si="3"/>
        <v>-70.413000000000011</v>
      </c>
    </row>
    <row r="18" spans="1:16" x14ac:dyDescent="0.2">
      <c r="A18" s="7"/>
      <c r="B18" s="1"/>
    </row>
    <row r="19" spans="1:16" ht="24" customHeight="1" x14ac:dyDescent="0.2">
      <c r="A19" s="7"/>
      <c r="B19" s="89" t="s">
        <v>191</v>
      </c>
      <c r="C19" s="89"/>
      <c r="D19" s="89"/>
      <c r="E19" s="89"/>
      <c r="F19" s="89"/>
      <c r="G19" s="89"/>
      <c r="H19" s="89" t="s">
        <v>192</v>
      </c>
    </row>
    <row r="21" spans="1:16" x14ac:dyDescent="0.2">
      <c r="B21" s="89" t="s">
        <v>193</v>
      </c>
      <c r="C21" s="89"/>
      <c r="D21" s="89"/>
      <c r="E21" s="89"/>
      <c r="F21" s="89"/>
      <c r="G21" s="89"/>
      <c r="H21" s="89" t="s">
        <v>194</v>
      </c>
    </row>
    <row r="22" spans="1:16" x14ac:dyDescent="0.2">
      <c r="A22" s="7"/>
      <c r="B22" s="9"/>
      <c r="K22" s="69" t="s">
        <v>14</v>
      </c>
    </row>
    <row r="23" spans="1:16" x14ac:dyDescent="0.2">
      <c r="A23" s="7"/>
      <c r="B23" s="1"/>
    </row>
    <row r="24" spans="1:16" x14ac:dyDescent="0.2">
      <c r="A24" s="7"/>
      <c r="B24" s="9"/>
    </row>
    <row r="25" spans="1:16" x14ac:dyDescent="0.2">
      <c r="A25" s="7"/>
      <c r="B25" s="1"/>
    </row>
    <row r="26" spans="1:16" ht="15" x14ac:dyDescent="0.2">
      <c r="A26" s="7"/>
      <c r="B26" s="123" t="s">
        <v>151</v>
      </c>
      <c r="C26" s="123"/>
      <c r="D26" s="123"/>
      <c r="E26" s="123"/>
      <c r="F26" s="123"/>
      <c r="G26" s="123"/>
      <c r="H26" s="123"/>
      <c r="I26" s="123"/>
      <c r="J26" s="123"/>
      <c r="K26" s="123"/>
    </row>
    <row r="27" spans="1:16" x14ac:dyDescent="0.2">
      <c r="A27" s="7"/>
      <c r="B27" s="1"/>
      <c r="H27" s="112" t="s">
        <v>15</v>
      </c>
      <c r="I27" s="112"/>
      <c r="J27" s="112"/>
      <c r="K27" s="112"/>
    </row>
    <row r="28" spans="1:16" x14ac:dyDescent="0.2">
      <c r="A28" s="7"/>
      <c r="B28" s="1"/>
    </row>
    <row r="29" spans="1:16" x14ac:dyDescent="0.2">
      <c r="A29" s="7"/>
      <c r="B29" s="113" t="s">
        <v>189</v>
      </c>
      <c r="C29" s="113"/>
      <c r="D29" s="113"/>
      <c r="E29" s="113"/>
      <c r="F29" s="113"/>
      <c r="G29" s="113"/>
      <c r="H29" s="113"/>
      <c r="I29" s="113"/>
      <c r="J29" s="113"/>
      <c r="K29" s="113"/>
    </row>
    <row r="30" spans="1:16" x14ac:dyDescent="0.2">
      <c r="A30" s="7"/>
      <c r="B30" s="7"/>
      <c r="F30" s="10" t="s">
        <v>67</v>
      </c>
    </row>
    <row r="31" spans="1:16" x14ac:dyDescent="0.2">
      <c r="A31" s="7"/>
      <c r="B31" s="48" t="s">
        <v>137</v>
      </c>
    </row>
    <row r="32" spans="1:16" x14ac:dyDescent="0.2">
      <c r="A32" s="7"/>
      <c r="B32" s="68" t="s">
        <v>16</v>
      </c>
    </row>
    <row r="33" spans="1:16" x14ac:dyDescent="0.2">
      <c r="A33" s="7"/>
      <c r="B33" s="1"/>
    </row>
    <row r="34" spans="1:16" ht="105" x14ac:dyDescent="0.2">
      <c r="A34" s="7"/>
      <c r="B34" s="72" t="s">
        <v>4</v>
      </c>
      <c r="C34" s="72" t="s">
        <v>17</v>
      </c>
      <c r="D34" s="72" t="s">
        <v>6</v>
      </c>
      <c r="E34" s="72" t="s">
        <v>18</v>
      </c>
      <c r="F34" s="72" t="s">
        <v>19</v>
      </c>
      <c r="G34" s="72" t="s">
        <v>20</v>
      </c>
      <c r="H34" s="72" t="s">
        <v>10</v>
      </c>
      <c r="I34" s="72" t="s">
        <v>11</v>
      </c>
      <c r="J34" s="72" t="s">
        <v>21</v>
      </c>
      <c r="K34" s="72" t="s">
        <v>22</v>
      </c>
    </row>
    <row r="35" spans="1:16" ht="15" x14ac:dyDescent="0.2">
      <c r="A35" s="7"/>
      <c r="B35" s="72">
        <v>1</v>
      </c>
      <c r="C35" s="72">
        <v>2</v>
      </c>
      <c r="D35" s="72">
        <v>3</v>
      </c>
      <c r="E35" s="72">
        <v>4</v>
      </c>
      <c r="F35" s="72">
        <v>5</v>
      </c>
      <c r="G35" s="72">
        <v>6</v>
      </c>
      <c r="H35" s="72">
        <v>7</v>
      </c>
      <c r="I35" s="72">
        <v>8</v>
      </c>
      <c r="J35" s="72">
        <v>9</v>
      </c>
      <c r="K35" s="72">
        <v>10</v>
      </c>
    </row>
    <row r="36" spans="1:16" ht="57.75" customHeight="1" x14ac:dyDescent="0.2">
      <c r="A36" s="7"/>
      <c r="B36" s="14" t="s">
        <v>84</v>
      </c>
      <c r="C36" s="11" t="s">
        <v>110</v>
      </c>
      <c r="D36" s="11" t="s">
        <v>85</v>
      </c>
      <c r="E36" s="11" t="s">
        <v>88</v>
      </c>
      <c r="F36" s="28">
        <f>40.291</f>
        <v>40.290999999999997</v>
      </c>
      <c r="G36" s="78" t="s">
        <v>147</v>
      </c>
      <c r="H36" s="16">
        <f>H15</f>
        <v>18.893999999999998</v>
      </c>
      <c r="I36" s="16">
        <f>H36</f>
        <v>18.893999999999998</v>
      </c>
      <c r="J36" s="16">
        <f>I36</f>
        <v>18.893999999999998</v>
      </c>
      <c r="K36" s="16">
        <f>F36-J36</f>
        <v>21.396999999999998</v>
      </c>
      <c r="M36" s="8">
        <v>483.5</v>
      </c>
      <c r="N36" s="8">
        <f>M36/12</f>
        <v>40.291666666666664</v>
      </c>
      <c r="O36" s="17">
        <f>I36</f>
        <v>18.893999999999998</v>
      </c>
      <c r="P36" s="17">
        <f>N36-O36</f>
        <v>21.397666666666666</v>
      </c>
    </row>
    <row r="37" spans="1:16" ht="63.75" customHeight="1" x14ac:dyDescent="0.2">
      <c r="A37" s="7"/>
      <c r="B37" s="15">
        <v>2</v>
      </c>
      <c r="C37" s="11" t="s">
        <v>111</v>
      </c>
      <c r="D37" s="11" t="s">
        <v>86</v>
      </c>
      <c r="E37" s="11" t="s">
        <v>90</v>
      </c>
      <c r="F37" s="28">
        <v>13.333</v>
      </c>
      <c r="G37" s="78" t="s">
        <v>147</v>
      </c>
      <c r="H37" s="16">
        <f>H16</f>
        <v>5.7089999999999996</v>
      </c>
      <c r="I37" s="16">
        <f t="shared" ref="I37:I38" si="4">H37</f>
        <v>5.7089999999999996</v>
      </c>
      <c r="J37" s="16">
        <f>I37</f>
        <v>5.7089999999999996</v>
      </c>
      <c r="K37" s="16">
        <f>F37-J37</f>
        <v>7.6240000000000006</v>
      </c>
      <c r="M37" s="8">
        <v>160</v>
      </c>
      <c r="N37" s="8">
        <f t="shared" ref="N37:N38" si="5">M37/12</f>
        <v>13.333333333333334</v>
      </c>
      <c r="O37" s="17">
        <f t="shared" ref="O37:O38" si="6">I37</f>
        <v>5.7089999999999996</v>
      </c>
      <c r="P37" s="17">
        <f t="shared" ref="P37:P38" si="7">N37-O37</f>
        <v>7.6243333333333343</v>
      </c>
    </row>
    <row r="38" spans="1:16" ht="147" customHeight="1" x14ac:dyDescent="0.2">
      <c r="A38" s="7"/>
      <c r="B38" s="15">
        <v>3</v>
      </c>
      <c r="C38" s="11" t="s">
        <v>113</v>
      </c>
      <c r="D38" s="11" t="s">
        <v>87</v>
      </c>
      <c r="E38" s="11" t="s">
        <v>114</v>
      </c>
      <c r="F38" s="28">
        <v>87.5</v>
      </c>
      <c r="G38" s="78" t="s">
        <v>148</v>
      </c>
      <c r="H38" s="16">
        <f>H17</f>
        <v>157.91300000000001</v>
      </c>
      <c r="I38" s="16">
        <f t="shared" si="4"/>
        <v>157.91300000000001</v>
      </c>
      <c r="J38" s="16">
        <f>I38</f>
        <v>157.91300000000001</v>
      </c>
      <c r="K38" s="12" t="s">
        <v>120</v>
      </c>
      <c r="M38" s="8">
        <v>1050</v>
      </c>
      <c r="N38" s="8">
        <f t="shared" si="5"/>
        <v>87.5</v>
      </c>
      <c r="O38" s="17">
        <f t="shared" si="6"/>
        <v>157.91300000000001</v>
      </c>
      <c r="P38" s="17">
        <f t="shared" si="7"/>
        <v>-70.413000000000011</v>
      </c>
    </row>
    <row r="39" spans="1:16" x14ac:dyDescent="0.2">
      <c r="A39" s="7"/>
      <c r="B39" s="9"/>
    </row>
    <row r="40" spans="1:16" ht="24" customHeight="1" x14ac:dyDescent="0.2">
      <c r="A40" s="7"/>
      <c r="B40" s="90" t="s">
        <v>191</v>
      </c>
      <c r="C40" s="91"/>
      <c r="D40" s="91"/>
      <c r="E40" s="91"/>
      <c r="F40" s="91"/>
      <c r="G40" s="91"/>
      <c r="H40" s="91" t="s">
        <v>196</v>
      </c>
      <c r="O40" s="133"/>
    </row>
    <row r="41" spans="1:16" x14ac:dyDescent="0.2">
      <c r="B41" s="91"/>
      <c r="C41" s="91"/>
      <c r="D41" s="91"/>
      <c r="E41" s="91"/>
      <c r="F41" s="91"/>
      <c r="G41" s="91"/>
      <c r="H41" s="91"/>
      <c r="O41" s="133"/>
    </row>
    <row r="42" spans="1:16" x14ac:dyDescent="0.2">
      <c r="A42" s="7"/>
      <c r="B42" s="149" t="s">
        <v>193</v>
      </c>
      <c r="C42" s="149"/>
      <c r="D42" s="149"/>
      <c r="E42" s="149"/>
      <c r="F42" s="91"/>
      <c r="G42" s="91"/>
      <c r="H42" s="91" t="s">
        <v>195</v>
      </c>
      <c r="O42" s="133"/>
    </row>
    <row r="43" spans="1:16" x14ac:dyDescent="0.2">
      <c r="A43" s="7"/>
      <c r="B43" s="9"/>
      <c r="O43" s="134"/>
    </row>
    <row r="44" spans="1:16" x14ac:dyDescent="0.2">
      <c r="A44" s="7"/>
      <c r="B44" s="1"/>
      <c r="K44" s="69" t="s">
        <v>23</v>
      </c>
      <c r="O44" s="134"/>
    </row>
    <row r="45" spans="1:16" x14ac:dyDescent="0.2">
      <c r="A45" s="7"/>
      <c r="B45" s="9"/>
      <c r="O45" s="134"/>
    </row>
    <row r="46" spans="1:16" x14ac:dyDescent="0.2">
      <c r="A46" s="7"/>
      <c r="B46" s="9"/>
    </row>
    <row r="47" spans="1:16" ht="15" x14ac:dyDescent="0.2">
      <c r="A47" s="7"/>
      <c r="B47" s="123" t="s">
        <v>151</v>
      </c>
      <c r="C47" s="123"/>
      <c r="D47" s="123"/>
      <c r="E47" s="123"/>
      <c r="F47" s="123"/>
      <c r="G47" s="123"/>
      <c r="H47" s="123"/>
      <c r="I47" s="123"/>
      <c r="J47" s="123"/>
      <c r="K47" s="123"/>
    </row>
    <row r="48" spans="1:16" x14ac:dyDescent="0.2">
      <c r="A48" s="7"/>
      <c r="B48" s="1"/>
      <c r="H48" s="112" t="s">
        <v>15</v>
      </c>
      <c r="I48" s="112"/>
      <c r="J48" s="112"/>
      <c r="K48" s="112"/>
    </row>
    <row r="49" spans="1:11" x14ac:dyDescent="0.2">
      <c r="A49" s="7"/>
      <c r="B49" s="1"/>
    </row>
    <row r="50" spans="1:11" x14ac:dyDescent="0.2">
      <c r="A50" s="7"/>
      <c r="B50" s="113" t="s">
        <v>211</v>
      </c>
      <c r="C50" s="113"/>
      <c r="D50" s="113"/>
      <c r="E50" s="113"/>
      <c r="F50" s="113"/>
      <c r="G50" s="113"/>
      <c r="H50" s="113"/>
      <c r="I50" s="113"/>
      <c r="J50" s="113"/>
      <c r="K50" s="113"/>
    </row>
    <row r="51" spans="1:11" x14ac:dyDescent="0.2">
      <c r="A51" s="7"/>
      <c r="B51" s="7"/>
      <c r="F51" s="10" t="s">
        <v>69</v>
      </c>
    </row>
    <row r="52" spans="1:11" x14ac:dyDescent="0.2">
      <c r="A52" s="7"/>
      <c r="B52" s="48" t="s">
        <v>137</v>
      </c>
    </row>
    <row r="53" spans="1:11" x14ac:dyDescent="0.2">
      <c r="A53" s="7"/>
      <c r="B53" s="68" t="s">
        <v>16</v>
      </c>
    </row>
    <row r="54" spans="1:11" x14ac:dyDescent="0.2">
      <c r="A54" s="7"/>
      <c r="B54" s="9"/>
    </row>
    <row r="55" spans="1:11" ht="15" x14ac:dyDescent="0.2">
      <c r="A55" s="7"/>
      <c r="B55" s="140" t="s">
        <v>24</v>
      </c>
      <c r="C55" s="140" t="s">
        <v>17</v>
      </c>
      <c r="D55" s="140" t="s">
        <v>25</v>
      </c>
      <c r="E55" s="140"/>
      <c r="F55" s="140"/>
      <c r="G55" s="140"/>
      <c r="H55" s="140"/>
      <c r="I55" s="140"/>
      <c r="J55" s="140"/>
      <c r="K55" s="140"/>
    </row>
    <row r="56" spans="1:11" ht="15" x14ac:dyDescent="0.2">
      <c r="A56" s="7"/>
      <c r="B56" s="140"/>
      <c r="C56" s="140"/>
      <c r="D56" s="140">
        <v>1</v>
      </c>
      <c r="E56" s="140"/>
      <c r="F56" s="140">
        <v>2</v>
      </c>
      <c r="G56" s="140"/>
      <c r="H56" s="140">
        <v>3</v>
      </c>
      <c r="I56" s="140"/>
      <c r="J56" s="140" t="s">
        <v>26</v>
      </c>
      <c r="K56" s="140"/>
    </row>
    <row r="57" spans="1:11" ht="15" x14ac:dyDescent="0.2">
      <c r="A57" s="7"/>
      <c r="B57" s="140"/>
      <c r="C57" s="140"/>
      <c r="D57" s="140" t="s">
        <v>27</v>
      </c>
      <c r="E57" s="140"/>
      <c r="F57" s="140" t="s">
        <v>28</v>
      </c>
      <c r="G57" s="140"/>
      <c r="H57" s="140" t="s">
        <v>29</v>
      </c>
      <c r="I57" s="140"/>
      <c r="J57" s="140" t="s">
        <v>26</v>
      </c>
      <c r="K57" s="140"/>
    </row>
    <row r="58" spans="1:11" ht="45" x14ac:dyDescent="0.2">
      <c r="A58" s="7"/>
      <c r="B58" s="140"/>
      <c r="C58" s="140"/>
      <c r="D58" s="72" t="s">
        <v>30</v>
      </c>
      <c r="E58" s="72" t="s">
        <v>31</v>
      </c>
      <c r="F58" s="72" t="s">
        <v>30</v>
      </c>
      <c r="G58" s="72" t="s">
        <v>31</v>
      </c>
      <c r="H58" s="72" t="s">
        <v>30</v>
      </c>
      <c r="I58" s="72" t="s">
        <v>31</v>
      </c>
      <c r="J58" s="72" t="s">
        <v>30</v>
      </c>
      <c r="K58" s="72" t="s">
        <v>31</v>
      </c>
    </row>
    <row r="59" spans="1:11" ht="15" x14ac:dyDescent="0.2">
      <c r="A59" s="7"/>
      <c r="B59" s="72">
        <v>1</v>
      </c>
      <c r="C59" s="72">
        <v>2</v>
      </c>
      <c r="D59" s="72">
        <v>3</v>
      </c>
      <c r="E59" s="72">
        <v>4</v>
      </c>
      <c r="F59" s="72">
        <v>5</v>
      </c>
      <c r="G59" s="72">
        <v>6</v>
      </c>
      <c r="H59" s="72">
        <v>7</v>
      </c>
      <c r="I59" s="72">
        <v>8</v>
      </c>
      <c r="J59" s="72">
        <v>9</v>
      </c>
      <c r="K59" s="72">
        <v>10</v>
      </c>
    </row>
    <row r="60" spans="1:11" ht="15" x14ac:dyDescent="0.2">
      <c r="A60" s="7"/>
      <c r="B60" s="75">
        <v>1</v>
      </c>
      <c r="C60" s="75" t="s">
        <v>32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75">
        <v>2</v>
      </c>
      <c r="C61" s="75" t="s">
        <v>33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75">
        <v>3</v>
      </c>
      <c r="C62" s="75" t="s">
        <v>34</v>
      </c>
      <c r="D62" s="4"/>
      <c r="E62" s="4"/>
      <c r="F62" s="4"/>
      <c r="G62" s="4"/>
      <c r="H62" s="4"/>
      <c r="I62" s="4"/>
      <c r="J62" s="4"/>
      <c r="K62" s="4"/>
    </row>
    <row r="63" spans="1:11" ht="15" x14ac:dyDescent="0.2">
      <c r="A63" s="7"/>
      <c r="B63" s="75" t="s">
        <v>26</v>
      </c>
      <c r="C63" s="75" t="s">
        <v>26</v>
      </c>
      <c r="D63" s="4"/>
      <c r="E63" s="4"/>
      <c r="F63" s="4"/>
      <c r="G63" s="4"/>
      <c r="H63" s="4"/>
      <c r="I63" s="4"/>
      <c r="J63" s="4"/>
      <c r="K63" s="4"/>
    </row>
    <row r="64" spans="1:11" x14ac:dyDescent="0.2">
      <c r="A64" s="7"/>
      <c r="B64" s="9"/>
    </row>
    <row r="65" spans="1:11" ht="24" customHeight="1" x14ac:dyDescent="0.2">
      <c r="A65" s="7"/>
      <c r="B65" s="92" t="s">
        <v>191</v>
      </c>
      <c r="C65" s="93"/>
      <c r="D65" s="93"/>
      <c r="E65" s="93"/>
      <c r="F65" s="93"/>
      <c r="G65" s="93"/>
      <c r="H65" s="93" t="s">
        <v>196</v>
      </c>
    </row>
    <row r="66" spans="1:11" x14ac:dyDescent="0.2">
      <c r="B66" s="93"/>
      <c r="C66" s="93"/>
      <c r="D66" s="93"/>
      <c r="E66" s="93"/>
      <c r="F66" s="93"/>
      <c r="G66" s="93"/>
      <c r="H66" s="93"/>
    </row>
    <row r="67" spans="1:11" x14ac:dyDescent="0.2">
      <c r="A67" s="7"/>
      <c r="B67" s="149" t="s">
        <v>193</v>
      </c>
      <c r="C67" s="149"/>
      <c r="D67" s="149"/>
      <c r="E67" s="149"/>
      <c r="F67" s="93"/>
      <c r="G67" s="94"/>
      <c r="H67" s="93" t="s">
        <v>195</v>
      </c>
      <c r="K67" s="7"/>
    </row>
    <row r="68" spans="1:11" x14ac:dyDescent="0.2">
      <c r="A68" s="7"/>
      <c r="B68" s="9"/>
    </row>
    <row r="69" spans="1:11" x14ac:dyDescent="0.2">
      <c r="A69" s="7"/>
      <c r="B69" s="1"/>
      <c r="G69" s="69" t="s">
        <v>35</v>
      </c>
    </row>
    <row r="70" spans="1:11" x14ac:dyDescent="0.2">
      <c r="A70" s="7"/>
      <c r="B70" s="9"/>
    </row>
    <row r="71" spans="1:11" ht="35.25" customHeight="1" x14ac:dyDescent="0.2">
      <c r="A71" s="7"/>
      <c r="B71" s="111" t="s">
        <v>151</v>
      </c>
      <c r="C71" s="111"/>
      <c r="D71" s="111"/>
      <c r="E71" s="111"/>
      <c r="F71" s="111"/>
      <c r="G71" s="111"/>
      <c r="H71" s="5"/>
      <c r="I71" s="5"/>
      <c r="J71" s="5"/>
      <c r="K71" s="5"/>
    </row>
    <row r="72" spans="1:11" ht="15" customHeight="1" x14ac:dyDescent="0.2">
      <c r="A72" s="7"/>
      <c r="B72" s="1"/>
      <c r="D72" s="10" t="s">
        <v>80</v>
      </c>
      <c r="E72" s="10"/>
      <c r="F72" s="10"/>
      <c r="G72" s="10"/>
      <c r="H72" s="7"/>
      <c r="I72" s="7"/>
      <c r="J72" s="7"/>
      <c r="K72" s="7"/>
    </row>
    <row r="73" spans="1:11" x14ac:dyDescent="0.2">
      <c r="A73" s="7"/>
      <c r="B73" s="1"/>
    </row>
    <row r="74" spans="1:11" x14ac:dyDescent="0.2">
      <c r="A74" s="7"/>
      <c r="B74" s="113" t="s">
        <v>210</v>
      </c>
      <c r="C74" s="113"/>
      <c r="D74" s="113"/>
      <c r="E74" s="113"/>
      <c r="F74" s="113"/>
      <c r="G74" s="113"/>
      <c r="H74" s="6"/>
      <c r="I74" s="6"/>
      <c r="J74" s="6"/>
      <c r="K74" s="6"/>
    </row>
    <row r="75" spans="1:11" x14ac:dyDescent="0.2">
      <c r="A75" s="7"/>
      <c r="B75" s="7"/>
      <c r="E75" s="10" t="s">
        <v>72</v>
      </c>
      <c r="F75" s="7"/>
    </row>
    <row r="76" spans="1:11" x14ac:dyDescent="0.2">
      <c r="A76" s="7"/>
      <c r="B76" s="48" t="s">
        <v>137</v>
      </c>
    </row>
    <row r="77" spans="1:11" x14ac:dyDescent="0.2">
      <c r="A77" s="7"/>
      <c r="B77" s="68" t="s">
        <v>16</v>
      </c>
    </row>
    <row r="78" spans="1:11" x14ac:dyDescent="0.2">
      <c r="A78" s="7"/>
      <c r="B78" s="1"/>
    </row>
    <row r="79" spans="1:11" x14ac:dyDescent="0.2">
      <c r="A79" s="7"/>
      <c r="B79" s="9"/>
    </row>
    <row r="80" spans="1:11" x14ac:dyDescent="0.2">
      <c r="A80" s="7"/>
      <c r="B80" s="140" t="s">
        <v>0</v>
      </c>
      <c r="C80" s="140" t="s">
        <v>36</v>
      </c>
      <c r="D80" s="140" t="s">
        <v>37</v>
      </c>
      <c r="E80" s="140" t="s">
        <v>73</v>
      </c>
      <c r="F80" s="140" t="s">
        <v>70</v>
      </c>
      <c r="G80" s="140" t="s">
        <v>74</v>
      </c>
    </row>
    <row r="81" spans="1:7" ht="63" customHeight="1" x14ac:dyDescent="0.2">
      <c r="A81" s="7"/>
      <c r="B81" s="140"/>
      <c r="C81" s="140"/>
      <c r="D81" s="140"/>
      <c r="E81" s="140"/>
      <c r="F81" s="140"/>
      <c r="G81" s="140"/>
    </row>
    <row r="82" spans="1:7" ht="15.75" thickBot="1" x14ac:dyDescent="0.25">
      <c r="A82" s="7"/>
      <c r="B82" s="72">
        <v>1</v>
      </c>
      <c r="C82" s="72">
        <v>2</v>
      </c>
      <c r="D82" s="72">
        <v>3</v>
      </c>
      <c r="E82" s="72">
        <v>4</v>
      </c>
      <c r="F82" s="72">
        <v>5</v>
      </c>
      <c r="G82" s="72">
        <v>6</v>
      </c>
    </row>
    <row r="83" spans="1:7" ht="13.9" customHeight="1" x14ac:dyDescent="0.2">
      <c r="A83" s="7"/>
      <c r="B83" s="117" t="s">
        <v>81</v>
      </c>
      <c r="C83" s="117" t="s">
        <v>109</v>
      </c>
      <c r="D83" s="29" t="s">
        <v>96</v>
      </c>
      <c r="E83" s="49">
        <v>12.096</v>
      </c>
      <c r="F83" s="49">
        <v>12.096</v>
      </c>
      <c r="G83" s="127">
        <f>K15</f>
        <v>21.396999999999998</v>
      </c>
    </row>
    <row r="84" spans="1:7" ht="13.9" customHeight="1" x14ac:dyDescent="0.2">
      <c r="A84" s="7"/>
      <c r="B84" s="125"/>
      <c r="C84" s="125"/>
      <c r="D84" s="29" t="s">
        <v>97</v>
      </c>
      <c r="E84" s="22">
        <v>3.2480000000000002</v>
      </c>
      <c r="F84" s="22">
        <v>3.2480000000000002</v>
      </c>
      <c r="G84" s="128"/>
    </row>
    <row r="85" spans="1:7" ht="13.9" customHeight="1" x14ac:dyDescent="0.2">
      <c r="A85" s="7"/>
      <c r="B85" s="125"/>
      <c r="C85" s="125"/>
      <c r="D85" s="29" t="s">
        <v>143</v>
      </c>
      <c r="E85" s="22">
        <v>0</v>
      </c>
      <c r="F85" s="22">
        <v>0</v>
      </c>
      <c r="G85" s="128"/>
    </row>
    <row r="86" spans="1:7" ht="13.9" customHeight="1" x14ac:dyDescent="0.2">
      <c r="A86" s="7"/>
      <c r="B86" s="125"/>
      <c r="C86" s="125"/>
      <c r="D86" s="30" t="s">
        <v>98</v>
      </c>
      <c r="E86" s="22">
        <v>2.4E-2</v>
      </c>
      <c r="F86" s="22">
        <v>2.4E-2</v>
      </c>
      <c r="G86" s="128"/>
    </row>
    <row r="87" spans="1:7" ht="13.9" customHeight="1" x14ac:dyDescent="0.2">
      <c r="A87" s="7"/>
      <c r="B87" s="125"/>
      <c r="C87" s="125"/>
      <c r="D87" s="29" t="s">
        <v>121</v>
      </c>
      <c r="E87" s="22">
        <v>7.0999999999999994E-2</v>
      </c>
      <c r="F87" s="22">
        <v>7.0999999999999994E-2</v>
      </c>
      <c r="G87" s="128"/>
    </row>
    <row r="88" spans="1:7" ht="13.9" customHeight="1" x14ac:dyDescent="0.2">
      <c r="A88" s="7"/>
      <c r="B88" s="125"/>
      <c r="C88" s="125"/>
      <c r="D88" s="31" t="s">
        <v>100</v>
      </c>
      <c r="E88" s="22">
        <v>0</v>
      </c>
      <c r="F88" s="22">
        <v>0</v>
      </c>
      <c r="G88" s="128"/>
    </row>
    <row r="89" spans="1:7" ht="22.5" x14ac:dyDescent="0.2">
      <c r="A89" s="7"/>
      <c r="B89" s="125"/>
      <c r="C89" s="125"/>
      <c r="D89" s="32" t="s">
        <v>99</v>
      </c>
      <c r="E89" s="22">
        <v>0.05</v>
      </c>
      <c r="F89" s="22">
        <v>0.05</v>
      </c>
      <c r="G89" s="128"/>
    </row>
    <row r="90" spans="1:7" ht="14.45" customHeight="1" thickBot="1" x14ac:dyDescent="0.25">
      <c r="A90" s="7"/>
      <c r="B90" s="126"/>
      <c r="C90" s="126"/>
      <c r="D90" s="31" t="s">
        <v>149</v>
      </c>
      <c r="E90" s="50">
        <v>3.4054649624785198</v>
      </c>
      <c r="F90" s="50">
        <v>3.4054649624785198</v>
      </c>
      <c r="G90" s="129"/>
    </row>
    <row r="91" spans="1:7" ht="13.9" customHeight="1" x14ac:dyDescent="0.2">
      <c r="A91" s="7"/>
      <c r="B91" s="117" t="s">
        <v>82</v>
      </c>
      <c r="C91" s="117" t="s">
        <v>111</v>
      </c>
      <c r="D91" s="31" t="s">
        <v>97</v>
      </c>
      <c r="E91" s="49">
        <v>1.4490000000000001</v>
      </c>
      <c r="F91" s="49">
        <v>1.4490000000000001</v>
      </c>
      <c r="G91" s="135">
        <f>K16</f>
        <v>7.6240000000000006</v>
      </c>
    </row>
    <row r="92" spans="1:7" ht="13.9" customHeight="1" x14ac:dyDescent="0.2">
      <c r="A92" s="7"/>
      <c r="B92" s="125" t="s">
        <v>82</v>
      </c>
      <c r="C92" s="125"/>
      <c r="D92" s="31" t="s">
        <v>122</v>
      </c>
      <c r="E92" s="22">
        <v>0</v>
      </c>
      <c r="F92" s="22">
        <v>0</v>
      </c>
      <c r="G92" s="145"/>
    </row>
    <row r="93" spans="1:7" ht="13.9" hidden="1" customHeight="1" x14ac:dyDescent="0.2">
      <c r="A93" s="7"/>
      <c r="B93" s="125"/>
      <c r="C93" s="125"/>
      <c r="D93" s="31" t="s">
        <v>115</v>
      </c>
      <c r="E93" s="22">
        <v>0</v>
      </c>
      <c r="F93" s="22">
        <v>0</v>
      </c>
      <c r="G93" s="145"/>
    </row>
    <row r="94" spans="1:7" ht="13.9" hidden="1" customHeight="1" x14ac:dyDescent="0.2">
      <c r="A94" s="7"/>
      <c r="B94" s="125"/>
      <c r="C94" s="125"/>
      <c r="D94" s="31" t="s">
        <v>116</v>
      </c>
      <c r="E94" s="34"/>
      <c r="F94" s="34"/>
      <c r="G94" s="145"/>
    </row>
    <row r="95" spans="1:7" ht="14.45" customHeight="1" thickBot="1" x14ac:dyDescent="0.25">
      <c r="A95" s="7"/>
      <c r="B95" s="125" t="s">
        <v>82</v>
      </c>
      <c r="C95" s="125"/>
      <c r="D95" s="31" t="s">
        <v>149</v>
      </c>
      <c r="E95" s="50">
        <v>4.2600899999999999</v>
      </c>
      <c r="F95" s="50">
        <v>4.2600899999999999</v>
      </c>
      <c r="G95" s="146"/>
    </row>
    <row r="96" spans="1:7" ht="13.9" customHeight="1" x14ac:dyDescent="0.2">
      <c r="A96" s="7"/>
      <c r="B96" s="117" t="s">
        <v>83</v>
      </c>
      <c r="C96" s="133" t="s">
        <v>112</v>
      </c>
      <c r="D96" s="33" t="s">
        <v>117</v>
      </c>
      <c r="E96" s="49">
        <v>118.224648</v>
      </c>
      <c r="F96" s="49">
        <v>118.224648</v>
      </c>
      <c r="G96" s="135" t="str">
        <f>K17</f>
        <v>нет свободной мощности</v>
      </c>
    </row>
    <row r="97" spans="1:9" x14ac:dyDescent="0.2">
      <c r="A97" s="7"/>
      <c r="B97" s="125"/>
      <c r="C97" s="133"/>
      <c r="D97" s="33" t="s">
        <v>118</v>
      </c>
      <c r="E97" s="22">
        <v>32.303999000000005</v>
      </c>
      <c r="F97" s="22">
        <v>32.303999000000005</v>
      </c>
      <c r="G97" s="136"/>
    </row>
    <row r="98" spans="1:9" x14ac:dyDescent="0.2">
      <c r="A98" s="7"/>
      <c r="B98" s="125"/>
      <c r="C98" s="133"/>
      <c r="D98" s="33" t="s">
        <v>197</v>
      </c>
      <c r="E98" s="22">
        <v>1.55</v>
      </c>
      <c r="F98" s="22">
        <v>1.55</v>
      </c>
      <c r="G98" s="136"/>
    </row>
    <row r="99" spans="1:9" ht="13.9" customHeight="1" x14ac:dyDescent="0.2">
      <c r="A99" s="7"/>
      <c r="B99" s="125"/>
      <c r="C99" s="134"/>
      <c r="D99" s="31" t="s">
        <v>119</v>
      </c>
      <c r="E99" s="22">
        <v>5.3890000000000002</v>
      </c>
      <c r="F99" s="22">
        <v>5.3890000000000002</v>
      </c>
      <c r="G99" s="136"/>
    </row>
    <row r="100" spans="1:9" ht="13.9" hidden="1" customHeight="1" x14ac:dyDescent="0.2">
      <c r="A100" s="7"/>
      <c r="B100" s="125"/>
      <c r="C100" s="134"/>
      <c r="D100" s="31"/>
      <c r="E100" s="22">
        <v>0</v>
      </c>
      <c r="F100" s="22">
        <v>0</v>
      </c>
      <c r="G100" s="136"/>
    </row>
    <row r="101" spans="1:9" ht="13.9" customHeight="1" thickBot="1" x14ac:dyDescent="0.25">
      <c r="A101" s="7"/>
      <c r="B101" s="125"/>
      <c r="C101" s="134"/>
      <c r="D101" s="31" t="s">
        <v>149</v>
      </c>
      <c r="E101" s="50">
        <v>0.44522299999999998</v>
      </c>
      <c r="F101" s="50">
        <v>0.44522299999999998</v>
      </c>
      <c r="G101" s="136"/>
    </row>
    <row r="102" spans="1:9" ht="13.9" customHeight="1" x14ac:dyDescent="0.2">
      <c r="A102" s="7"/>
      <c r="B102" s="118"/>
      <c r="C102" s="133" t="s">
        <v>111</v>
      </c>
      <c r="D102" s="33" t="s">
        <v>117</v>
      </c>
      <c r="E102" s="51">
        <v>136.19999999999999</v>
      </c>
      <c r="F102" s="51">
        <v>136.19999999999999</v>
      </c>
      <c r="G102" s="136"/>
    </row>
    <row r="103" spans="1:9" ht="13.9" customHeight="1" x14ac:dyDescent="0.2">
      <c r="A103" s="7"/>
      <c r="B103" s="119"/>
      <c r="C103" s="138"/>
      <c r="D103" s="33" t="s">
        <v>118</v>
      </c>
      <c r="E103" s="35">
        <v>28.667499500065801</v>
      </c>
      <c r="F103" s="35">
        <v>28.667499500065801</v>
      </c>
      <c r="G103" s="137"/>
    </row>
    <row r="104" spans="1:9" ht="13.9" customHeight="1" x14ac:dyDescent="0.2">
      <c r="A104" s="7"/>
      <c r="B104" s="75" t="s">
        <v>38</v>
      </c>
      <c r="C104" s="64" t="s">
        <v>142</v>
      </c>
      <c r="D104" s="65" t="s">
        <v>142</v>
      </c>
      <c r="E104" s="66">
        <f>SUM(E83:E103)</f>
        <v>347.38392446254431</v>
      </c>
      <c r="F104" s="66">
        <f>SUM(F83:F103)</f>
        <v>347.38392446254431</v>
      </c>
      <c r="G104" s="75" t="s">
        <v>142</v>
      </c>
      <c r="I104" s="69"/>
    </row>
    <row r="105" spans="1:9" ht="13.9" customHeight="1" x14ac:dyDescent="0.2">
      <c r="A105" s="7"/>
      <c r="B105" s="80"/>
      <c r="C105" s="81"/>
      <c r="D105" s="82"/>
      <c r="E105" s="83"/>
      <c r="F105" s="83"/>
      <c r="G105" s="80"/>
      <c r="I105" s="79"/>
    </row>
    <row r="106" spans="1:9" ht="24" hidden="1" customHeight="1" x14ac:dyDescent="0.2">
      <c r="A106" s="7"/>
      <c r="B106" s="9" t="s">
        <v>191</v>
      </c>
      <c r="H106" s="8" t="s">
        <v>196</v>
      </c>
    </row>
    <row r="107" spans="1:9" hidden="1" x14ac:dyDescent="0.2"/>
    <row r="108" spans="1:9" ht="13.9" hidden="1" customHeight="1" x14ac:dyDescent="0.2">
      <c r="A108" s="7"/>
      <c r="B108" s="150" t="s">
        <v>193</v>
      </c>
      <c r="C108" s="150"/>
      <c r="D108" s="150"/>
      <c r="E108" s="150"/>
      <c r="F108" s="83"/>
      <c r="G108" s="80"/>
      <c r="H108" s="8" t="s">
        <v>195</v>
      </c>
      <c r="I108" s="79"/>
    </row>
    <row r="109" spans="1:9" ht="13.9" customHeight="1" x14ac:dyDescent="0.2">
      <c r="A109" s="7"/>
      <c r="B109" s="80"/>
      <c r="C109" s="81"/>
      <c r="D109" s="82"/>
      <c r="E109" s="83"/>
      <c r="F109" s="83"/>
      <c r="G109" s="80"/>
      <c r="I109" s="79"/>
    </row>
    <row r="110" spans="1:9" ht="13.9" customHeight="1" x14ac:dyDescent="0.25">
      <c r="A110" s="7"/>
      <c r="B110" s="39"/>
      <c r="C110" s="40"/>
      <c r="D110" s="41"/>
      <c r="E110" s="42"/>
      <c r="F110" s="42"/>
      <c r="G110" s="43"/>
      <c r="I110" s="69"/>
    </row>
    <row r="111" spans="1:9" x14ac:dyDescent="0.2">
      <c r="A111" s="7"/>
      <c r="B111" s="1"/>
      <c r="I111" s="69" t="s">
        <v>39</v>
      </c>
    </row>
    <row r="112" spans="1:9" x14ac:dyDescent="0.2">
      <c r="A112" s="7"/>
      <c r="B112" s="9"/>
    </row>
    <row r="113" spans="1:9" ht="38.25" customHeight="1" x14ac:dyDescent="0.2">
      <c r="A113" s="7"/>
      <c r="B113" s="139" t="s">
        <v>40</v>
      </c>
      <c r="C113" s="139"/>
      <c r="D113" s="139"/>
      <c r="E113" s="139"/>
      <c r="F113" s="139"/>
      <c r="G113" s="139"/>
      <c r="H113" s="139"/>
      <c r="I113" s="139"/>
    </row>
    <row r="114" spans="1:9" x14ac:dyDescent="0.2">
      <c r="A114" s="7"/>
      <c r="B114" s="9"/>
    </row>
    <row r="115" spans="1:9" x14ac:dyDescent="0.2">
      <c r="A115" s="7"/>
      <c r="B115" s="1"/>
    </row>
    <row r="116" spans="1:9" x14ac:dyDescent="0.2">
      <c r="A116" s="7"/>
      <c r="B116" s="9"/>
    </row>
    <row r="117" spans="1:9" ht="91.5" customHeight="1" x14ac:dyDescent="0.2">
      <c r="A117" s="7"/>
      <c r="B117" s="72" t="s">
        <v>41</v>
      </c>
      <c r="C117" s="72" t="s">
        <v>42</v>
      </c>
      <c r="D117" s="72" t="s">
        <v>43</v>
      </c>
      <c r="E117" s="72" t="s">
        <v>44</v>
      </c>
      <c r="F117" s="72" t="s">
        <v>45</v>
      </c>
      <c r="G117" s="72" t="s">
        <v>46</v>
      </c>
      <c r="H117" s="72" t="s">
        <v>47</v>
      </c>
      <c r="I117" s="72" t="s">
        <v>48</v>
      </c>
    </row>
    <row r="118" spans="1:9" ht="15" x14ac:dyDescent="0.2">
      <c r="A118" s="7"/>
      <c r="B118" s="72">
        <v>1</v>
      </c>
      <c r="C118" s="72">
        <v>2</v>
      </c>
      <c r="D118" s="72">
        <v>3</v>
      </c>
      <c r="E118" s="72">
        <v>4</v>
      </c>
      <c r="F118" s="72">
        <v>5</v>
      </c>
      <c r="G118" s="72">
        <v>6</v>
      </c>
      <c r="H118" s="72">
        <v>7</v>
      </c>
      <c r="I118" s="72">
        <v>8</v>
      </c>
    </row>
    <row r="119" spans="1:9" ht="28.5" customHeight="1" x14ac:dyDescent="0.2">
      <c r="A119" s="7"/>
      <c r="B119" s="108" t="s">
        <v>101</v>
      </c>
      <c r="C119" s="4" t="s">
        <v>88</v>
      </c>
      <c r="D119" s="25">
        <v>80</v>
      </c>
      <c r="E119" s="157">
        <v>25</v>
      </c>
      <c r="F119" s="157"/>
      <c r="G119" s="157">
        <f>D119-E119</f>
        <v>55</v>
      </c>
      <c r="H119" s="4"/>
      <c r="I119" s="4"/>
    </row>
    <row r="120" spans="1:9" x14ac:dyDescent="0.2">
      <c r="A120" s="7"/>
      <c r="B120" s="110"/>
      <c r="C120" s="4" t="s">
        <v>89</v>
      </c>
      <c r="D120" s="25">
        <v>9</v>
      </c>
      <c r="E120" s="157">
        <v>2.35</v>
      </c>
      <c r="F120" s="157"/>
      <c r="G120" s="157">
        <f t="shared" ref="G120:G126" si="8">D120-E120</f>
        <v>6.65</v>
      </c>
      <c r="H120" s="4"/>
      <c r="I120" s="4"/>
    </row>
    <row r="121" spans="1:9" ht="28.5" customHeight="1" x14ac:dyDescent="0.2">
      <c r="A121" s="7"/>
      <c r="B121" s="108" t="s">
        <v>102</v>
      </c>
      <c r="C121" s="4" t="s">
        <v>103</v>
      </c>
      <c r="D121" s="25">
        <v>5</v>
      </c>
      <c r="E121" s="157">
        <v>0.86</v>
      </c>
      <c r="F121" s="157"/>
      <c r="G121" s="157">
        <f t="shared" si="8"/>
        <v>4.1399999999999997</v>
      </c>
      <c r="H121" s="4"/>
      <c r="I121" s="4"/>
    </row>
    <row r="122" spans="1:9" x14ac:dyDescent="0.2">
      <c r="A122" s="7"/>
      <c r="B122" s="109"/>
      <c r="C122" s="4" t="s">
        <v>104</v>
      </c>
      <c r="D122" s="25">
        <v>40</v>
      </c>
      <c r="E122" s="157">
        <v>1.07</v>
      </c>
      <c r="F122" s="157"/>
      <c r="G122" s="157">
        <f t="shared" si="8"/>
        <v>38.93</v>
      </c>
      <c r="H122" s="4"/>
      <c r="I122" s="4"/>
    </row>
    <row r="123" spans="1:9" ht="28.5" x14ac:dyDescent="0.2">
      <c r="A123" s="7"/>
      <c r="B123" s="109"/>
      <c r="C123" s="4" t="s">
        <v>105</v>
      </c>
      <c r="D123" s="25">
        <v>4.8</v>
      </c>
      <c r="E123" s="157">
        <v>0.57999999999999996</v>
      </c>
      <c r="F123" s="157"/>
      <c r="G123" s="157">
        <f t="shared" si="8"/>
        <v>4.22</v>
      </c>
      <c r="H123" s="4"/>
      <c r="I123" s="4"/>
    </row>
    <row r="124" spans="1:9" ht="28.5" x14ac:dyDescent="0.2">
      <c r="A124" s="7"/>
      <c r="B124" s="109"/>
      <c r="C124" s="4" t="s">
        <v>108</v>
      </c>
      <c r="D124" s="25">
        <v>15</v>
      </c>
      <c r="E124" s="157">
        <v>0</v>
      </c>
      <c r="F124" s="157"/>
      <c r="G124" s="157">
        <f t="shared" si="8"/>
        <v>15</v>
      </c>
      <c r="H124" s="4"/>
      <c r="I124" s="4"/>
    </row>
    <row r="125" spans="1:9" x14ac:dyDescent="0.2">
      <c r="A125" s="7"/>
      <c r="B125" s="109"/>
      <c r="C125" s="4" t="s">
        <v>106</v>
      </c>
      <c r="D125" s="25">
        <v>150</v>
      </c>
      <c r="E125" s="157">
        <v>44.4</v>
      </c>
      <c r="F125" s="157"/>
      <c r="G125" s="157">
        <f t="shared" si="8"/>
        <v>105.6</v>
      </c>
      <c r="H125" s="4"/>
      <c r="I125" s="4"/>
    </row>
    <row r="126" spans="1:9" x14ac:dyDescent="0.2">
      <c r="A126" s="7"/>
      <c r="B126" s="110"/>
      <c r="C126" s="4" t="s">
        <v>107</v>
      </c>
      <c r="D126" s="25">
        <v>160</v>
      </c>
      <c r="E126" s="157">
        <v>160</v>
      </c>
      <c r="F126" s="157"/>
      <c r="G126" s="157">
        <f t="shared" si="8"/>
        <v>0</v>
      </c>
      <c r="H126" s="4"/>
      <c r="I126" s="4"/>
    </row>
    <row r="127" spans="1:9" x14ac:dyDescent="0.2">
      <c r="A127" s="7"/>
      <c r="B127" s="9"/>
    </row>
    <row r="128" spans="1:9" ht="24" hidden="1" customHeight="1" x14ac:dyDescent="0.2">
      <c r="A128" s="7"/>
      <c r="B128" s="9" t="s">
        <v>191</v>
      </c>
      <c r="H128" s="8" t="s">
        <v>196</v>
      </c>
    </row>
    <row r="129" spans="1:11" hidden="1" x14ac:dyDescent="0.2"/>
    <row r="130" spans="1:11" hidden="1" x14ac:dyDescent="0.2">
      <c r="A130" s="7"/>
      <c r="B130" s="9" t="s">
        <v>193</v>
      </c>
      <c r="H130" s="8" t="s">
        <v>195</v>
      </c>
    </row>
    <row r="131" spans="1:11" x14ac:dyDescent="0.2">
      <c r="A131" s="7"/>
      <c r="B131" s="1"/>
    </row>
    <row r="132" spans="1:11" x14ac:dyDescent="0.2">
      <c r="A132" s="7"/>
      <c r="B132" s="9"/>
      <c r="H132" s="69" t="s">
        <v>49</v>
      </c>
    </row>
    <row r="133" spans="1:11" x14ac:dyDescent="0.2">
      <c r="A133" s="7"/>
      <c r="B133" s="9"/>
      <c r="H133" s="69"/>
    </row>
    <row r="134" spans="1:11" ht="39.75" customHeight="1" x14ac:dyDescent="0.2">
      <c r="A134" s="7"/>
      <c r="B134" s="111" t="s">
        <v>150</v>
      </c>
      <c r="C134" s="111"/>
      <c r="D134" s="111"/>
      <c r="E134" s="111"/>
      <c r="F134" s="111"/>
      <c r="G134" s="111"/>
      <c r="H134" s="5"/>
      <c r="I134" s="5"/>
      <c r="J134" s="5"/>
      <c r="K134" s="5"/>
    </row>
    <row r="135" spans="1:11" x14ac:dyDescent="0.2">
      <c r="A135" s="7"/>
      <c r="B135" s="1"/>
      <c r="C135" s="112" t="s">
        <v>15</v>
      </c>
      <c r="D135" s="112"/>
      <c r="E135" s="112"/>
      <c r="F135" s="112"/>
      <c r="G135" s="10"/>
      <c r="H135" s="7"/>
      <c r="I135" s="7"/>
      <c r="J135" s="7"/>
      <c r="K135" s="7"/>
    </row>
    <row r="136" spans="1:11" x14ac:dyDescent="0.2">
      <c r="A136" s="7"/>
      <c r="B136" s="1"/>
    </row>
    <row r="137" spans="1:11" x14ac:dyDescent="0.2">
      <c r="A137" s="7"/>
      <c r="B137" s="113" t="s">
        <v>190</v>
      </c>
      <c r="C137" s="113"/>
      <c r="D137" s="113"/>
      <c r="E137" s="113"/>
      <c r="F137" s="113"/>
      <c r="G137" s="113"/>
      <c r="H137" s="6"/>
      <c r="I137" s="6"/>
      <c r="J137" s="6"/>
      <c r="K137" s="6"/>
    </row>
    <row r="138" spans="1:11" x14ac:dyDescent="0.2">
      <c r="A138" s="7"/>
      <c r="B138" s="7"/>
      <c r="E138" s="10" t="s">
        <v>72</v>
      </c>
      <c r="F138" s="7"/>
    </row>
    <row r="139" spans="1:11" x14ac:dyDescent="0.2">
      <c r="A139" s="7"/>
      <c r="B139" s="48" t="s">
        <v>137</v>
      </c>
    </row>
    <row r="140" spans="1:11" x14ac:dyDescent="0.2">
      <c r="A140" s="7"/>
      <c r="B140" s="68" t="s">
        <v>16</v>
      </c>
    </row>
    <row r="141" spans="1:11" x14ac:dyDescent="0.2">
      <c r="A141" s="7"/>
      <c r="B141" s="1"/>
    </row>
    <row r="142" spans="1:11" x14ac:dyDescent="0.2">
      <c r="A142" s="7"/>
      <c r="B142" s="9"/>
    </row>
    <row r="143" spans="1:11" ht="103.5" customHeight="1" x14ac:dyDescent="0.2">
      <c r="A143" s="7"/>
      <c r="B143" s="72" t="s">
        <v>75</v>
      </c>
      <c r="C143" s="72" t="s">
        <v>50</v>
      </c>
      <c r="D143" s="72" t="s">
        <v>51</v>
      </c>
      <c r="E143" s="72" t="s">
        <v>52</v>
      </c>
      <c r="F143" s="72" t="s">
        <v>71</v>
      </c>
      <c r="G143" s="72" t="s">
        <v>70</v>
      </c>
      <c r="H143" s="72" t="s">
        <v>78</v>
      </c>
    </row>
    <row r="144" spans="1:11" ht="15" x14ac:dyDescent="0.2">
      <c r="A144" s="7"/>
      <c r="B144" s="72">
        <v>1</v>
      </c>
      <c r="C144" s="72">
        <v>2</v>
      </c>
      <c r="D144" s="72">
        <v>3</v>
      </c>
      <c r="E144" s="72">
        <v>4</v>
      </c>
      <c r="F144" s="72">
        <v>5</v>
      </c>
      <c r="G144" s="72">
        <v>6</v>
      </c>
      <c r="H144" s="72">
        <v>7</v>
      </c>
    </row>
    <row r="145" spans="1:14" ht="15" x14ac:dyDescent="0.2">
      <c r="A145" s="7"/>
      <c r="B145" s="114" t="s">
        <v>92</v>
      </c>
      <c r="C145" s="117" t="s">
        <v>94</v>
      </c>
      <c r="D145" s="19" t="s">
        <v>96</v>
      </c>
      <c r="E145" s="20">
        <v>2</v>
      </c>
      <c r="F145" s="85">
        <v>12.096</v>
      </c>
      <c r="G145" s="85">
        <v>12.096</v>
      </c>
      <c r="H145" s="120">
        <f>N146</f>
        <v>27.473666666666666</v>
      </c>
      <c r="I145" s="21"/>
      <c r="J145" s="21"/>
      <c r="K145" s="21"/>
      <c r="L145" s="21"/>
      <c r="M145" s="8">
        <v>483.5</v>
      </c>
      <c r="N145" s="23">
        <f>G145+G146+G147+G148+G149+G150</f>
        <v>12.818</v>
      </c>
    </row>
    <row r="146" spans="1:14" ht="15" x14ac:dyDescent="0.2">
      <c r="A146" s="7"/>
      <c r="B146" s="115"/>
      <c r="C146" s="118"/>
      <c r="D146" s="19" t="s">
        <v>97</v>
      </c>
      <c r="E146" s="20">
        <v>4</v>
      </c>
      <c r="F146" s="86">
        <v>0.57699999999999996</v>
      </c>
      <c r="G146" s="86">
        <v>0.57699999999999996</v>
      </c>
      <c r="H146" s="121"/>
      <c r="I146" s="77"/>
      <c r="J146" s="77"/>
      <c r="K146" s="77"/>
      <c r="L146" s="21"/>
      <c r="M146" s="8">
        <f>M145/12</f>
        <v>40.291666666666664</v>
      </c>
      <c r="N146" s="24">
        <f>M146-N145</f>
        <v>27.473666666666666</v>
      </c>
    </row>
    <row r="147" spans="1:14" ht="22.5" x14ac:dyDescent="0.2">
      <c r="A147" s="7"/>
      <c r="B147" s="115"/>
      <c r="C147" s="118"/>
      <c r="D147" s="19" t="s">
        <v>98</v>
      </c>
      <c r="E147" s="20">
        <v>6</v>
      </c>
      <c r="F147" s="86">
        <v>2.4E-2</v>
      </c>
      <c r="G147" s="86">
        <v>2.4E-2</v>
      </c>
      <c r="H147" s="121"/>
      <c r="I147" s="77"/>
      <c r="J147" s="77"/>
      <c r="K147" s="77"/>
      <c r="L147" s="21"/>
    </row>
    <row r="148" spans="1:14" ht="22.5" x14ac:dyDescent="0.2">
      <c r="A148" s="7"/>
      <c r="B148" s="115"/>
      <c r="C148" s="118"/>
      <c r="D148" s="19" t="s">
        <v>99</v>
      </c>
      <c r="E148" s="20">
        <v>5</v>
      </c>
      <c r="F148" s="86">
        <v>0.05</v>
      </c>
      <c r="G148" s="86">
        <v>0.05</v>
      </c>
      <c r="H148" s="121"/>
      <c r="I148" s="77"/>
      <c r="J148" s="77"/>
      <c r="K148" s="77"/>
      <c r="L148" s="21"/>
    </row>
    <row r="149" spans="1:14" ht="15" x14ac:dyDescent="0.2">
      <c r="A149" s="7"/>
      <c r="B149" s="115"/>
      <c r="C149" s="118"/>
      <c r="D149" s="19" t="s">
        <v>121</v>
      </c>
      <c r="E149" s="20">
        <v>5</v>
      </c>
      <c r="F149" s="86">
        <v>7.0999999999999994E-2</v>
      </c>
      <c r="G149" s="86">
        <v>7.0999999999999994E-2</v>
      </c>
      <c r="H149" s="121"/>
      <c r="I149" s="77"/>
      <c r="J149" s="77"/>
      <c r="K149" s="77"/>
      <c r="L149" s="21"/>
    </row>
    <row r="150" spans="1:14" ht="15" x14ac:dyDescent="0.2">
      <c r="A150" s="7"/>
      <c r="B150" s="116"/>
      <c r="C150" s="119"/>
      <c r="D150" s="19" t="s">
        <v>100</v>
      </c>
      <c r="E150" s="20">
        <v>5</v>
      </c>
      <c r="F150" s="86">
        <v>0</v>
      </c>
      <c r="G150" s="86">
        <v>0</v>
      </c>
      <c r="H150" s="122"/>
      <c r="I150" s="26"/>
      <c r="J150" s="26"/>
      <c r="K150" s="26"/>
      <c r="M150" s="8">
        <v>160</v>
      </c>
      <c r="N150" s="23">
        <f>G151</f>
        <v>0</v>
      </c>
    </row>
    <row r="151" spans="1:14" ht="31.15" customHeight="1" x14ac:dyDescent="0.2">
      <c r="A151" s="7"/>
      <c r="B151" s="18" t="s">
        <v>93</v>
      </c>
      <c r="C151" s="73" t="s">
        <v>95</v>
      </c>
      <c r="D151" s="73" t="s">
        <v>122</v>
      </c>
      <c r="E151" s="38">
        <v>3</v>
      </c>
      <c r="F151" s="86">
        <v>0</v>
      </c>
      <c r="G151" s="86">
        <v>0</v>
      </c>
      <c r="H151" s="53">
        <f>N151</f>
        <v>13.333333333333334</v>
      </c>
      <c r="I151" s="26"/>
      <c r="J151" s="26"/>
      <c r="K151" s="26"/>
      <c r="M151" s="8">
        <f>M150/12</f>
        <v>13.333333333333334</v>
      </c>
      <c r="N151" s="24">
        <f>M151-N150</f>
        <v>13.333333333333334</v>
      </c>
    </row>
    <row r="152" spans="1:14" ht="15" x14ac:dyDescent="0.2">
      <c r="A152" s="7"/>
      <c r="B152" s="75" t="s">
        <v>1</v>
      </c>
      <c r="C152" s="25" t="s">
        <v>142</v>
      </c>
      <c r="D152" s="25" t="s">
        <v>142</v>
      </c>
      <c r="E152" s="25" t="s">
        <v>142</v>
      </c>
      <c r="F152" s="67">
        <f>SUM(F145:F151)</f>
        <v>12.818</v>
      </c>
      <c r="G152" s="67">
        <f>SUM(G145:G151)</f>
        <v>12.818</v>
      </c>
      <c r="H152" s="25" t="s">
        <v>142</v>
      </c>
      <c r="I152" s="26"/>
      <c r="J152" s="26"/>
      <c r="K152" s="26"/>
    </row>
    <row r="153" spans="1:14" x14ac:dyDescent="0.2">
      <c r="A153" s="7"/>
      <c r="B153" s="9"/>
      <c r="I153" s="26"/>
      <c r="J153" s="26"/>
      <c r="K153" s="26"/>
    </row>
    <row r="154" spans="1:14" ht="24" hidden="1" customHeight="1" x14ac:dyDescent="0.2">
      <c r="A154" s="7"/>
      <c r="B154" s="9" t="s">
        <v>191</v>
      </c>
      <c r="H154" s="8" t="s">
        <v>196</v>
      </c>
    </row>
    <row r="155" spans="1:14" hidden="1" x14ac:dyDescent="0.2"/>
    <row r="156" spans="1:14" hidden="1" x14ac:dyDescent="0.2">
      <c r="A156" s="7"/>
      <c r="B156" s="151" t="s">
        <v>193</v>
      </c>
      <c r="C156" s="151"/>
      <c r="D156" s="151"/>
      <c r="E156" s="151"/>
      <c r="H156" s="8" t="s">
        <v>195</v>
      </c>
      <c r="I156" s="26"/>
      <c r="J156" s="26"/>
      <c r="K156" s="26"/>
    </row>
    <row r="157" spans="1:14" x14ac:dyDescent="0.2">
      <c r="A157" s="7"/>
      <c r="B157" s="9"/>
      <c r="D157" s="7"/>
      <c r="E157" s="69" t="s">
        <v>53</v>
      </c>
    </row>
    <row r="158" spans="1:14" x14ac:dyDescent="0.2">
      <c r="A158" s="7"/>
      <c r="B158" s="1"/>
    </row>
    <row r="159" spans="1:14" x14ac:dyDescent="0.2">
      <c r="A159" s="7"/>
      <c r="B159" s="9"/>
      <c r="F159" s="26"/>
      <c r="G159" s="26"/>
      <c r="H159" s="26"/>
      <c r="I159" s="26"/>
    </row>
    <row r="160" spans="1:14" ht="48.75" customHeight="1" x14ac:dyDescent="0.2">
      <c r="A160" s="7"/>
      <c r="B160" s="111" t="s">
        <v>54</v>
      </c>
      <c r="C160" s="111"/>
      <c r="D160" s="111"/>
      <c r="E160" s="111"/>
      <c r="F160" s="26"/>
      <c r="G160" s="26"/>
      <c r="H160" s="26"/>
      <c r="I160" s="26"/>
    </row>
    <row r="161" spans="1:14" ht="25.5" customHeight="1" x14ac:dyDescent="0.2">
      <c r="A161" s="7"/>
      <c r="B161" s="123" t="s">
        <v>209</v>
      </c>
      <c r="C161" s="123"/>
      <c r="D161" s="123"/>
      <c r="E161" s="123"/>
      <c r="F161" s="26"/>
      <c r="G161" s="26"/>
      <c r="H161" s="26"/>
      <c r="I161" s="26"/>
    </row>
    <row r="162" spans="1:14" x14ac:dyDescent="0.2">
      <c r="A162" s="7"/>
      <c r="B162" s="124" t="s">
        <v>15</v>
      </c>
      <c r="C162" s="124"/>
      <c r="D162" s="124"/>
      <c r="E162" s="124"/>
      <c r="F162" s="26"/>
      <c r="G162" s="26"/>
      <c r="H162" s="26"/>
      <c r="I162" s="26"/>
    </row>
    <row r="163" spans="1:14" x14ac:dyDescent="0.2">
      <c r="A163" s="7"/>
      <c r="B163" s="9"/>
      <c r="F163" s="26"/>
      <c r="G163" s="26"/>
      <c r="H163" s="26"/>
      <c r="I163" s="26"/>
    </row>
    <row r="164" spans="1:14" x14ac:dyDescent="0.2">
      <c r="A164" s="7"/>
      <c r="B164" s="1"/>
      <c r="F164" s="26"/>
      <c r="G164" s="26"/>
      <c r="H164" s="26"/>
      <c r="I164" s="26"/>
      <c r="J164" s="26"/>
      <c r="K164" s="26"/>
      <c r="L164" s="26"/>
      <c r="M164" s="107" t="s">
        <v>123</v>
      </c>
      <c r="N164" s="107"/>
    </row>
    <row r="165" spans="1:14" x14ac:dyDescent="0.2">
      <c r="A165" s="7"/>
      <c r="B165" s="9"/>
      <c r="F165" s="26"/>
      <c r="G165" s="26"/>
      <c r="H165" s="26"/>
      <c r="I165" s="26"/>
      <c r="J165" s="26"/>
      <c r="K165" s="26"/>
      <c r="L165" s="26"/>
      <c r="M165" s="74">
        <v>8.2970000000000006</v>
      </c>
      <c r="N165" s="74">
        <v>8.2970000000000006</v>
      </c>
    </row>
    <row r="166" spans="1:14" ht="14.25" customHeight="1" x14ac:dyDescent="0.2">
      <c r="A166" s="7"/>
      <c r="B166" s="101" t="s">
        <v>55</v>
      </c>
      <c r="C166" s="102"/>
      <c r="D166" s="105" t="s">
        <v>76</v>
      </c>
      <c r="E166" s="105" t="s">
        <v>77</v>
      </c>
      <c r="F166" s="26"/>
      <c r="G166" s="26"/>
      <c r="H166" s="26"/>
      <c r="I166" s="26"/>
      <c r="J166" s="26"/>
      <c r="K166" s="26"/>
      <c r="L166" s="26"/>
      <c r="M166" s="46"/>
      <c r="N166" s="46"/>
    </row>
    <row r="167" spans="1:14" ht="45.75" customHeight="1" x14ac:dyDescent="0.2">
      <c r="A167" s="7"/>
      <c r="B167" s="103"/>
      <c r="C167" s="104"/>
      <c r="D167" s="106"/>
      <c r="E167" s="106"/>
      <c r="F167" s="26"/>
      <c r="G167" s="26"/>
      <c r="H167" s="26"/>
      <c r="I167" s="26"/>
      <c r="J167" s="26"/>
      <c r="K167" s="26"/>
      <c r="L167" s="26"/>
      <c r="M167" s="107" t="s">
        <v>124</v>
      </c>
      <c r="N167" s="107"/>
    </row>
    <row r="168" spans="1:14" ht="15" x14ac:dyDescent="0.2">
      <c r="A168" s="7"/>
      <c r="B168" s="99">
        <v>1</v>
      </c>
      <c r="C168" s="100"/>
      <c r="D168" s="72">
        <v>2</v>
      </c>
      <c r="E168" s="72">
        <v>3</v>
      </c>
      <c r="F168" s="26"/>
      <c r="G168" s="26"/>
      <c r="H168" s="26"/>
      <c r="I168" s="26"/>
      <c r="J168" s="26"/>
      <c r="K168" s="26"/>
      <c r="L168" s="26"/>
      <c r="M168" s="74">
        <v>2.863</v>
      </c>
      <c r="N168" s="74">
        <v>2.863</v>
      </c>
    </row>
    <row r="169" spans="1:14" ht="15" customHeight="1" x14ac:dyDescent="0.2">
      <c r="A169" s="7"/>
      <c r="B169" s="95" t="s">
        <v>56</v>
      </c>
      <c r="C169" s="96"/>
      <c r="D169" s="37">
        <v>0</v>
      </c>
      <c r="E169" s="37">
        <v>0</v>
      </c>
      <c r="F169" s="26"/>
      <c r="G169" s="26"/>
      <c r="H169" s="26"/>
      <c r="I169" s="26"/>
      <c r="J169" s="26"/>
      <c r="K169" s="26"/>
      <c r="L169" s="27"/>
      <c r="M169" s="74">
        <v>1.1950000000000001</v>
      </c>
      <c r="N169" s="74">
        <v>1.1950000000000001</v>
      </c>
    </row>
    <row r="170" spans="1:14" ht="15" x14ac:dyDescent="0.2">
      <c r="A170" s="7"/>
      <c r="B170" s="95" t="s">
        <v>57</v>
      </c>
      <c r="C170" s="96"/>
      <c r="D170" s="37">
        <v>0</v>
      </c>
      <c r="E170" s="37">
        <v>0</v>
      </c>
      <c r="F170" s="26"/>
      <c r="G170" s="26"/>
      <c r="H170" s="26"/>
      <c r="I170" s="26"/>
      <c r="J170" s="26"/>
      <c r="K170" s="26"/>
      <c r="L170" s="27"/>
      <c r="M170" s="45">
        <f>SUM(M168:M169)</f>
        <v>4.0579999999999998</v>
      </c>
      <c r="N170" s="45">
        <f>SUM(N168:N169)</f>
        <v>4.0579999999999998</v>
      </c>
    </row>
    <row r="171" spans="1:14" ht="15" x14ac:dyDescent="0.2">
      <c r="A171" s="7"/>
      <c r="B171" s="95" t="s">
        <v>58</v>
      </c>
      <c r="C171" s="96"/>
      <c r="D171" s="44">
        <f>F145*1000</f>
        <v>12096</v>
      </c>
      <c r="E171" s="44">
        <f>G145*1000</f>
        <v>12096</v>
      </c>
      <c r="F171" s="26"/>
      <c r="G171" s="26"/>
      <c r="H171" s="26"/>
      <c r="I171" s="26"/>
      <c r="J171" s="26"/>
      <c r="K171" s="26"/>
      <c r="L171" s="26"/>
      <c r="M171" s="46"/>
      <c r="N171" s="46"/>
    </row>
    <row r="172" spans="1:14" ht="15" x14ac:dyDescent="0.2">
      <c r="A172" s="7"/>
      <c r="B172" s="95" t="s">
        <v>59</v>
      </c>
      <c r="C172" s="96"/>
      <c r="D172" s="44">
        <f>F151*1000</f>
        <v>0</v>
      </c>
      <c r="E172" s="44">
        <f>G151*1000</f>
        <v>0</v>
      </c>
      <c r="F172" s="26"/>
      <c r="G172" s="26"/>
      <c r="H172" s="26"/>
      <c r="I172" s="26"/>
      <c r="J172" s="26"/>
      <c r="K172" s="26"/>
      <c r="L172" s="26"/>
      <c r="M172" s="46"/>
      <c r="N172" s="46"/>
    </row>
    <row r="173" spans="1:14" ht="15" x14ac:dyDescent="0.2">
      <c r="A173" s="7"/>
      <c r="B173" s="95" t="s">
        <v>60</v>
      </c>
      <c r="C173" s="96"/>
      <c r="D173" s="44">
        <f>F146*1000</f>
        <v>577</v>
      </c>
      <c r="E173" s="44">
        <f>G146*1000</f>
        <v>577</v>
      </c>
      <c r="F173" s="26"/>
      <c r="G173" s="26"/>
      <c r="H173" s="26"/>
      <c r="I173" s="26"/>
      <c r="J173" s="26"/>
      <c r="K173" s="26"/>
      <c r="L173" s="36"/>
      <c r="M173" s="97" t="s">
        <v>125</v>
      </c>
      <c r="N173" s="98"/>
    </row>
    <row r="174" spans="1:14" ht="15" x14ac:dyDescent="0.2">
      <c r="A174" s="7"/>
      <c r="B174" s="95" t="s">
        <v>61</v>
      </c>
      <c r="C174" s="96"/>
      <c r="D174" s="44">
        <f>(F147+F148+F149+F150)*1000</f>
        <v>145.00000000000003</v>
      </c>
      <c r="E174" s="44">
        <f>(G147+G148+G149+G150)*1000</f>
        <v>145.00000000000003</v>
      </c>
      <c r="F174" s="26"/>
      <c r="G174" s="26"/>
      <c r="H174" s="26"/>
      <c r="I174" s="26"/>
      <c r="J174" s="26"/>
      <c r="K174" s="26"/>
      <c r="L174" s="52" t="s">
        <v>126</v>
      </c>
      <c r="M174" s="47">
        <v>1.0999999999999999E-2</v>
      </c>
      <c r="N174" s="47">
        <v>1.0999999999999999E-2</v>
      </c>
    </row>
    <row r="175" spans="1:14" ht="15" x14ac:dyDescent="0.2">
      <c r="A175" s="7"/>
      <c r="B175" s="95" t="s">
        <v>62</v>
      </c>
      <c r="C175" s="96"/>
      <c r="D175" s="44">
        <v>0</v>
      </c>
      <c r="E175" s="44">
        <v>0</v>
      </c>
      <c r="F175" s="26"/>
      <c r="G175" s="26"/>
      <c r="H175" s="26"/>
      <c r="I175" s="26"/>
      <c r="J175" s="26"/>
      <c r="K175" s="26"/>
      <c r="L175" s="52" t="s">
        <v>127</v>
      </c>
      <c r="M175" s="47">
        <v>2.5000000000000001E-2</v>
      </c>
      <c r="N175" s="47">
        <v>2.5000000000000001E-2</v>
      </c>
    </row>
    <row r="176" spans="1:14" ht="15" x14ac:dyDescent="0.2">
      <c r="A176" s="7"/>
      <c r="B176" s="95" t="s">
        <v>63</v>
      </c>
      <c r="C176" s="96"/>
      <c r="D176" s="37">
        <v>0</v>
      </c>
      <c r="E176" s="37">
        <v>0</v>
      </c>
      <c r="F176" s="26"/>
      <c r="G176" s="26"/>
      <c r="H176" s="26"/>
      <c r="I176" s="26"/>
      <c r="J176" s="26"/>
      <c r="K176" s="26"/>
      <c r="L176" s="52" t="s">
        <v>128</v>
      </c>
      <c r="M176" s="47">
        <v>7.0000000000000007E-2</v>
      </c>
      <c r="N176" s="47">
        <v>7.0000000000000007E-2</v>
      </c>
    </row>
    <row r="177" spans="1:14" ht="15" customHeight="1" x14ac:dyDescent="0.2">
      <c r="A177" s="7"/>
      <c r="B177" s="95" t="s">
        <v>64</v>
      </c>
      <c r="C177" s="96"/>
      <c r="D177" s="37">
        <v>0</v>
      </c>
      <c r="E177" s="37">
        <v>0</v>
      </c>
      <c r="F177" s="26"/>
      <c r="G177" s="26"/>
      <c r="H177" s="26"/>
      <c r="I177" s="26"/>
      <c r="J177" s="26"/>
      <c r="K177" s="26"/>
      <c r="L177" s="52" t="s">
        <v>129</v>
      </c>
      <c r="M177" s="47">
        <v>1.0999999999999999E-2</v>
      </c>
      <c r="N177" s="47">
        <v>1.0999999999999999E-2</v>
      </c>
    </row>
    <row r="178" spans="1:14" ht="15" x14ac:dyDescent="0.2">
      <c r="A178" s="7"/>
      <c r="B178" s="95" t="s">
        <v>65</v>
      </c>
      <c r="C178" s="96"/>
      <c r="D178" s="37">
        <v>0</v>
      </c>
      <c r="E178" s="37">
        <v>0</v>
      </c>
      <c r="F178" s="26"/>
      <c r="G178" s="26"/>
      <c r="H178" s="26"/>
      <c r="I178" s="26"/>
      <c r="J178" s="26"/>
      <c r="K178" s="26"/>
      <c r="L178" s="36"/>
      <c r="M178" s="45">
        <f>SUM(M174:M177)</f>
        <v>0.11700000000000001</v>
      </c>
      <c r="N178" s="45">
        <f>SUM(N174:N177)</f>
        <v>0.11700000000000001</v>
      </c>
    </row>
    <row r="179" spans="1:14" ht="15" x14ac:dyDescent="0.2">
      <c r="A179" s="7"/>
      <c r="B179" s="95" t="s">
        <v>38</v>
      </c>
      <c r="C179" s="96"/>
      <c r="D179" s="37">
        <v>0</v>
      </c>
      <c r="E179" s="37">
        <v>0</v>
      </c>
      <c r="F179" s="26"/>
      <c r="G179" s="26"/>
      <c r="H179" s="26"/>
      <c r="I179" s="26"/>
      <c r="J179" s="26"/>
      <c r="K179" s="26"/>
      <c r="L179" s="36"/>
      <c r="M179" s="36"/>
      <c r="N179" s="26"/>
    </row>
    <row r="180" spans="1:14" ht="19.5" customHeight="1" x14ac:dyDescent="0.2">
      <c r="F180" s="26"/>
      <c r="G180" s="36"/>
      <c r="H180" s="36"/>
      <c r="I180" s="26"/>
    </row>
    <row r="181" spans="1:14" hidden="1" x14ac:dyDescent="0.2">
      <c r="B181" s="8" t="s">
        <v>191</v>
      </c>
      <c r="F181" s="26"/>
      <c r="G181" s="26"/>
      <c r="H181" s="26" t="s">
        <v>196</v>
      </c>
      <c r="I181" s="26"/>
    </row>
    <row r="182" spans="1:14" hidden="1" x14ac:dyDescent="0.2"/>
    <row r="183" spans="1:14" hidden="1" x14ac:dyDescent="0.2">
      <c r="B183" s="8" t="s">
        <v>193</v>
      </c>
      <c r="H183" s="8" t="s">
        <v>195</v>
      </c>
    </row>
    <row r="184" spans="1:14" hidden="1" x14ac:dyDescent="0.2"/>
  </sheetData>
  <mergeCells count="74">
    <mergeCell ref="B67:E67"/>
    <mergeCell ref="B108:E108"/>
    <mergeCell ref="B156:E156"/>
    <mergeCell ref="B179:C179"/>
    <mergeCell ref="M173:N173"/>
    <mergeCell ref="B174:C174"/>
    <mergeCell ref="B175:C175"/>
    <mergeCell ref="B176:C176"/>
    <mergeCell ref="B177:C177"/>
    <mergeCell ref="B178:C178"/>
    <mergeCell ref="B173:C173"/>
    <mergeCell ref="B168:C168"/>
    <mergeCell ref="B169:C169"/>
    <mergeCell ref="B170:C170"/>
    <mergeCell ref="B171:C171"/>
    <mergeCell ref="B172:C172"/>
    <mergeCell ref="B166:C167"/>
    <mergeCell ref="D166:D167"/>
    <mergeCell ref="E166:E167"/>
    <mergeCell ref="M167:N167"/>
    <mergeCell ref="B121:B126"/>
    <mergeCell ref="B134:G134"/>
    <mergeCell ref="C135:F135"/>
    <mergeCell ref="B137:G137"/>
    <mergeCell ref="B145:B150"/>
    <mergeCell ref="C145:C150"/>
    <mergeCell ref="H145:H150"/>
    <mergeCell ref="B160:E160"/>
    <mergeCell ref="B161:E161"/>
    <mergeCell ref="B162:E162"/>
    <mergeCell ref="M164:N164"/>
    <mergeCell ref="B119:B120"/>
    <mergeCell ref="B83:B90"/>
    <mergeCell ref="C83:C90"/>
    <mergeCell ref="G83:G90"/>
    <mergeCell ref="B91:B95"/>
    <mergeCell ref="C91:C95"/>
    <mergeCell ref="G91:G95"/>
    <mergeCell ref="B96:B103"/>
    <mergeCell ref="C96:C101"/>
    <mergeCell ref="G96:G103"/>
    <mergeCell ref="C102:C103"/>
    <mergeCell ref="B113:I113"/>
    <mergeCell ref="B71:G71"/>
    <mergeCell ref="B74:G74"/>
    <mergeCell ref="B80:B81"/>
    <mergeCell ref="C80:C81"/>
    <mergeCell ref="D80:D81"/>
    <mergeCell ref="E80:E81"/>
    <mergeCell ref="F80:F81"/>
    <mergeCell ref="G80:G81"/>
    <mergeCell ref="B29:K29"/>
    <mergeCell ref="O40:O45"/>
    <mergeCell ref="B47:K47"/>
    <mergeCell ref="H48:K48"/>
    <mergeCell ref="B50:K50"/>
    <mergeCell ref="B42:E42"/>
    <mergeCell ref="B55:B58"/>
    <mergeCell ref="C55:C58"/>
    <mergeCell ref="D55:K55"/>
    <mergeCell ref="D56:E56"/>
    <mergeCell ref="F56:G56"/>
    <mergeCell ref="H56:I56"/>
    <mergeCell ref="J56:K56"/>
    <mergeCell ref="D57:E57"/>
    <mergeCell ref="F57:G57"/>
    <mergeCell ref="H57:I57"/>
    <mergeCell ref="J57:K57"/>
    <mergeCell ref="H27:K27"/>
    <mergeCell ref="J1:K1"/>
    <mergeCell ref="B5:G5"/>
    <mergeCell ref="D6:F6"/>
    <mergeCell ref="D8:F8"/>
    <mergeCell ref="B26:K26"/>
  </mergeCells>
  <pageMargins left="0.7" right="0.7" top="0.75" bottom="0.75" header="0.3" footer="0.3"/>
  <pageSetup paperSize="9" scale="46" fitToHeight="0" orientation="landscape" r:id="rId1"/>
  <rowBreaks count="5" manualBreakCount="5">
    <brk id="21" max="16383" man="1"/>
    <brk id="43" max="16383" man="1"/>
    <brk id="68" max="16383" man="1"/>
    <brk id="110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Приложение 4 январь</vt:lpstr>
      <vt:lpstr>Приложение 4 февраль</vt:lpstr>
      <vt:lpstr>Приложение 4 март</vt:lpstr>
      <vt:lpstr>Приложение 4 апрель</vt:lpstr>
      <vt:lpstr>Приложение 4 май</vt:lpstr>
      <vt:lpstr>Приложение 4 июнь</vt:lpstr>
      <vt:lpstr>Приложение 4 июль</vt:lpstr>
      <vt:lpstr>Приложение 4 август</vt:lpstr>
      <vt:lpstr>Приложение 4 сентябрь</vt:lpstr>
      <vt:lpstr>Приложение 4 октябрь</vt:lpstr>
      <vt:lpstr>Приложение 4 ноябрь</vt:lpstr>
      <vt:lpstr>Приложение 4 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2019-02-24T22:04:55Z</cp:lastPrinted>
  <dcterms:created xsi:type="dcterms:W3CDTF">2019-02-13T05:28:56Z</dcterms:created>
  <dcterms:modified xsi:type="dcterms:W3CDTF">2022-12-18T22:02:29Z</dcterms:modified>
</cp:coreProperties>
</file>