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105" yWindow="7155" windowWidth="28770" windowHeight="7440" firstSheet="7" activeTab="11"/>
  </bookViews>
  <sheets>
    <sheet name="Приложение 4 январь" sheetId="10" r:id="rId1"/>
    <sheet name="Приложение 4 февраль" sheetId="11" r:id="rId2"/>
    <sheet name="Приложение 4 март" sheetId="12" r:id="rId3"/>
    <sheet name="Приложение 4 апрель" sheetId="13" r:id="rId4"/>
    <sheet name="Приложение 4 май" sheetId="2" r:id="rId5"/>
    <sheet name="Приложение 4 июнь" sheetId="3" r:id="rId6"/>
    <sheet name="Приложение 4 июль" sheetId="4" r:id="rId7"/>
    <sheet name="Приложение 4 август" sheetId="5" r:id="rId8"/>
    <sheet name="Приложение 4 сентябрь" sheetId="6" r:id="rId9"/>
    <sheet name="Приложение 4 октябрь" sheetId="7" r:id="rId10"/>
    <sheet name="Приложение 4 ноябрь" sheetId="8" r:id="rId11"/>
    <sheet name="Приложение 4 декабрь" sheetId="9" r:id="rId12"/>
    <sheet name="Лист1" sheetId="14" r:id="rId13"/>
  </sheets>
  <calcPr calcId="162913"/>
</workbook>
</file>

<file path=xl/calcChain.xml><?xml version="1.0" encoding="utf-8"?>
<calcChain xmlns="http://schemas.openxmlformats.org/spreadsheetml/2006/main">
  <c r="K17" i="5" l="1"/>
  <c r="K37" i="5"/>
  <c r="K37" i="4"/>
  <c r="K17" i="4"/>
  <c r="H36" i="4"/>
  <c r="H37" i="4"/>
  <c r="H36" i="13"/>
  <c r="H37" i="13"/>
  <c r="E103" i="7" l="1"/>
  <c r="H35" i="4"/>
  <c r="H35" i="3"/>
  <c r="H36" i="3"/>
  <c r="H37" i="3"/>
  <c r="H35" i="13"/>
  <c r="F143" i="12"/>
  <c r="F143" i="11"/>
  <c r="F151" i="10"/>
  <c r="H37" i="10" l="1"/>
  <c r="H38" i="10"/>
  <c r="H39" i="10"/>
  <c r="G96" i="9" l="1"/>
  <c r="G95" i="2"/>
  <c r="G95" i="13"/>
  <c r="G95" i="12"/>
  <c r="F152" i="9"/>
  <c r="N178" i="9"/>
  <c r="M178" i="9"/>
  <c r="E175" i="9"/>
  <c r="D175" i="9"/>
  <c r="E174" i="9"/>
  <c r="D174" i="9"/>
  <c r="E173" i="9"/>
  <c r="D173" i="9"/>
  <c r="E172" i="9"/>
  <c r="D172" i="9"/>
  <c r="E171" i="9"/>
  <c r="D171" i="9"/>
  <c r="N170" i="9"/>
  <c r="M170" i="9"/>
  <c r="G152" i="9"/>
  <c r="M151" i="9"/>
  <c r="N150" i="9"/>
  <c r="N151" i="9" s="1"/>
  <c r="H151" i="9" s="1"/>
  <c r="M146" i="9"/>
  <c r="N145" i="9"/>
  <c r="G126" i="9"/>
  <c r="G125" i="9"/>
  <c r="G124" i="9"/>
  <c r="G123" i="9"/>
  <c r="G122" i="9"/>
  <c r="G121" i="9"/>
  <c r="G120" i="9"/>
  <c r="G119" i="9"/>
  <c r="F104" i="9"/>
  <c r="E104" i="9"/>
  <c r="N38" i="9"/>
  <c r="I38" i="9"/>
  <c r="N37" i="9"/>
  <c r="I37" i="9"/>
  <c r="N36" i="9"/>
  <c r="I36" i="9"/>
  <c r="F36" i="9"/>
  <c r="N17" i="9"/>
  <c r="I17" i="9"/>
  <c r="O17" i="9" s="1"/>
  <c r="P17" i="9" s="1"/>
  <c r="N16" i="9"/>
  <c r="I16" i="9"/>
  <c r="O16" i="9" s="1"/>
  <c r="P16" i="9" s="1"/>
  <c r="N15" i="9"/>
  <c r="I15" i="9"/>
  <c r="J15" i="9" s="1"/>
  <c r="F15" i="9"/>
  <c r="F143" i="8"/>
  <c r="N167" i="8"/>
  <c r="M167" i="8"/>
  <c r="E164" i="8"/>
  <c r="D164" i="8"/>
  <c r="E163" i="8"/>
  <c r="D163" i="8"/>
  <c r="E162" i="8"/>
  <c r="D162" i="8"/>
  <c r="E161" i="8"/>
  <c r="D161" i="8"/>
  <c r="E160" i="8"/>
  <c r="D160" i="8"/>
  <c r="N159" i="8"/>
  <c r="M159" i="8"/>
  <c r="G143" i="8"/>
  <c r="M142" i="8"/>
  <c r="N141" i="8"/>
  <c r="M137" i="8"/>
  <c r="N136" i="8"/>
  <c r="N137" i="8" s="1"/>
  <c r="H136" i="8" s="1"/>
  <c r="G120" i="8"/>
  <c r="G119" i="8"/>
  <c r="G118" i="8"/>
  <c r="G117" i="8"/>
  <c r="G116" i="8"/>
  <c r="G115" i="8"/>
  <c r="G114" i="8"/>
  <c r="G113" i="8"/>
  <c r="F103" i="8"/>
  <c r="E103" i="8"/>
  <c r="G95" i="8"/>
  <c r="N37" i="8"/>
  <c r="H37" i="8"/>
  <c r="I37" i="8" s="1"/>
  <c r="N36" i="8"/>
  <c r="H36" i="8"/>
  <c r="I36" i="8" s="1"/>
  <c r="N35" i="8"/>
  <c r="H35" i="8"/>
  <c r="I35" i="8" s="1"/>
  <c r="O35" i="8" s="1"/>
  <c r="P35" i="8" s="1"/>
  <c r="F35" i="8"/>
  <c r="N17" i="8"/>
  <c r="I17" i="8"/>
  <c r="O17" i="8" s="1"/>
  <c r="P17" i="8" s="1"/>
  <c r="N16" i="8"/>
  <c r="I16" i="8"/>
  <c r="O16" i="8" s="1"/>
  <c r="P16" i="8" s="1"/>
  <c r="N15" i="8"/>
  <c r="I15" i="8"/>
  <c r="J15" i="8" s="1"/>
  <c r="F15" i="8"/>
  <c r="K15" i="8" s="1"/>
  <c r="G82" i="8" s="1"/>
  <c r="F143" i="7"/>
  <c r="G143" i="7"/>
  <c r="N167" i="7"/>
  <c r="M167" i="7"/>
  <c r="E164" i="7"/>
  <c r="D164" i="7"/>
  <c r="E163" i="7"/>
  <c r="D163" i="7"/>
  <c r="E162" i="7"/>
  <c r="D162" i="7"/>
  <c r="E161" i="7"/>
  <c r="D161" i="7"/>
  <c r="E160" i="7"/>
  <c r="D160" i="7"/>
  <c r="N159" i="7"/>
  <c r="M159" i="7"/>
  <c r="M142" i="7"/>
  <c r="N141" i="7"/>
  <c r="N142" i="7" s="1"/>
  <c r="H142" i="7" s="1"/>
  <c r="M137" i="7"/>
  <c r="N136" i="7"/>
  <c r="N137" i="7" s="1"/>
  <c r="H136" i="7" s="1"/>
  <c r="G120" i="7"/>
  <c r="G119" i="7"/>
  <c r="G118" i="7"/>
  <c r="G117" i="7"/>
  <c r="G116" i="7"/>
  <c r="G115" i="7"/>
  <c r="G114" i="7"/>
  <c r="G113" i="7"/>
  <c r="F103" i="7"/>
  <c r="G95" i="7"/>
  <c r="N37" i="7"/>
  <c r="H37" i="7"/>
  <c r="I37" i="7" s="1"/>
  <c r="N36" i="7"/>
  <c r="H36" i="7"/>
  <c r="I36" i="7" s="1"/>
  <c r="N35" i="7"/>
  <c r="H35" i="7"/>
  <c r="I35" i="7" s="1"/>
  <c r="F35" i="7"/>
  <c r="N17" i="7"/>
  <c r="I17" i="7"/>
  <c r="O17" i="7" s="1"/>
  <c r="N16" i="7"/>
  <c r="I16" i="7"/>
  <c r="O16" i="7" s="1"/>
  <c r="P16" i="7" s="1"/>
  <c r="N15" i="7"/>
  <c r="I15" i="7"/>
  <c r="J15" i="7" s="1"/>
  <c r="F15" i="7"/>
  <c r="F143" i="6"/>
  <c r="G143" i="6"/>
  <c r="N167" i="6"/>
  <c r="M167" i="6"/>
  <c r="E164" i="6"/>
  <c r="D164" i="6"/>
  <c r="E163" i="6"/>
  <c r="D163" i="6"/>
  <c r="E162" i="6"/>
  <c r="D162" i="6"/>
  <c r="E161" i="6"/>
  <c r="D161" i="6"/>
  <c r="E160" i="6"/>
  <c r="D160" i="6"/>
  <c r="N159" i="6"/>
  <c r="M159" i="6"/>
  <c r="M142" i="6"/>
  <c r="N141" i="6"/>
  <c r="N142" i="6" s="1"/>
  <c r="H142" i="6" s="1"/>
  <c r="M137" i="6"/>
  <c r="N136" i="6"/>
  <c r="N137" i="6" s="1"/>
  <c r="H136" i="6" s="1"/>
  <c r="G120" i="6"/>
  <c r="G119" i="6"/>
  <c r="G118" i="6"/>
  <c r="G117" i="6"/>
  <c r="G116" i="6"/>
  <c r="G115" i="6"/>
  <c r="G114" i="6"/>
  <c r="G113" i="6"/>
  <c r="F103" i="6"/>
  <c r="E103" i="6"/>
  <c r="N37" i="6"/>
  <c r="H37" i="6"/>
  <c r="I37" i="6" s="1"/>
  <c r="N36" i="6"/>
  <c r="H36" i="6"/>
  <c r="I36" i="6" s="1"/>
  <c r="O36" i="6" s="1"/>
  <c r="N35" i="6"/>
  <c r="H35" i="6"/>
  <c r="I35" i="6" s="1"/>
  <c r="F35" i="6"/>
  <c r="N17" i="6"/>
  <c r="I17" i="6"/>
  <c r="O17" i="6" s="1"/>
  <c r="N16" i="6"/>
  <c r="I16" i="6"/>
  <c r="J16" i="6" s="1"/>
  <c r="K16" i="6" s="1"/>
  <c r="G90" i="6" s="1"/>
  <c r="O15" i="6"/>
  <c r="N15" i="6"/>
  <c r="I15" i="6"/>
  <c r="J15" i="6" s="1"/>
  <c r="K15" i="6" s="1"/>
  <c r="G82" i="6" s="1"/>
  <c r="F15" i="6"/>
  <c r="F143" i="5"/>
  <c r="N167" i="5"/>
  <c r="M167" i="5"/>
  <c r="E164" i="5"/>
  <c r="D164" i="5"/>
  <c r="E163" i="5"/>
  <c r="D163" i="5"/>
  <c r="E162" i="5"/>
  <c r="D162" i="5"/>
  <c r="E161" i="5"/>
  <c r="D161" i="5"/>
  <c r="E160" i="5"/>
  <c r="D160" i="5"/>
  <c r="N159" i="5"/>
  <c r="M159" i="5"/>
  <c r="G143" i="5"/>
  <c r="M142" i="5"/>
  <c r="N142" i="5" s="1"/>
  <c r="H142" i="5" s="1"/>
  <c r="N141" i="5"/>
  <c r="M137" i="5"/>
  <c r="N136" i="5"/>
  <c r="G120" i="5"/>
  <c r="G119" i="5"/>
  <c r="G118" i="5"/>
  <c r="G117" i="5"/>
  <c r="G116" i="5"/>
  <c r="G115" i="5"/>
  <c r="G114" i="5"/>
  <c r="G113" i="5"/>
  <c r="F103" i="5"/>
  <c r="E103" i="5"/>
  <c r="N37" i="5"/>
  <c r="H37" i="5"/>
  <c r="I37" i="5" s="1"/>
  <c r="N36" i="5"/>
  <c r="H36" i="5"/>
  <c r="I36" i="5" s="1"/>
  <c r="N35" i="5"/>
  <c r="H35" i="5"/>
  <c r="I35" i="5" s="1"/>
  <c r="F35" i="5"/>
  <c r="N17" i="5"/>
  <c r="I17" i="5"/>
  <c r="O17" i="5" s="1"/>
  <c r="N16" i="5"/>
  <c r="I16" i="5"/>
  <c r="O16" i="5" s="1"/>
  <c r="P16" i="5" s="1"/>
  <c r="N15" i="5"/>
  <c r="I15" i="5"/>
  <c r="J15" i="5" s="1"/>
  <c r="F15" i="5"/>
  <c r="F143" i="4"/>
  <c r="N167" i="4"/>
  <c r="M167" i="4"/>
  <c r="E164" i="4"/>
  <c r="D164" i="4"/>
  <c r="E163" i="4"/>
  <c r="D163" i="4"/>
  <c r="E162" i="4"/>
  <c r="D162" i="4"/>
  <c r="E161" i="4"/>
  <c r="D161" i="4"/>
  <c r="E160" i="4"/>
  <c r="D160" i="4"/>
  <c r="N159" i="4"/>
  <c r="M159" i="4"/>
  <c r="G143" i="4"/>
  <c r="M142" i="4"/>
  <c r="N141" i="4"/>
  <c r="M137" i="4"/>
  <c r="N136" i="4"/>
  <c r="N137" i="4" s="1"/>
  <c r="H136" i="4" s="1"/>
  <c r="G120" i="4"/>
  <c r="G119" i="4"/>
  <c r="G118" i="4"/>
  <c r="G117" i="4"/>
  <c r="G116" i="4"/>
  <c r="G115" i="4"/>
  <c r="G114" i="4"/>
  <c r="G113" i="4"/>
  <c r="F103" i="4"/>
  <c r="E103" i="4"/>
  <c r="N37" i="4"/>
  <c r="I37" i="4"/>
  <c r="N36" i="4"/>
  <c r="I36" i="4"/>
  <c r="N35" i="4"/>
  <c r="I35" i="4"/>
  <c r="F35" i="4"/>
  <c r="N17" i="4"/>
  <c r="I17" i="4"/>
  <c r="O17" i="4" s="1"/>
  <c r="P17" i="4" s="1"/>
  <c r="N16" i="4"/>
  <c r="I16" i="4"/>
  <c r="O16" i="4" s="1"/>
  <c r="N15" i="4"/>
  <c r="I15" i="4"/>
  <c r="J15" i="4" s="1"/>
  <c r="F15" i="4"/>
  <c r="F143" i="3"/>
  <c r="N167" i="3"/>
  <c r="M167" i="3"/>
  <c r="E164" i="3"/>
  <c r="D164" i="3"/>
  <c r="E163" i="3"/>
  <c r="D163" i="3"/>
  <c r="E162" i="3"/>
  <c r="D162" i="3"/>
  <c r="E161" i="3"/>
  <c r="D161" i="3"/>
  <c r="E160" i="3"/>
  <c r="D160" i="3"/>
  <c r="N159" i="3"/>
  <c r="M159" i="3"/>
  <c r="G143" i="3"/>
  <c r="M142" i="3"/>
  <c r="N141" i="3"/>
  <c r="N142" i="3" s="1"/>
  <c r="H142" i="3" s="1"/>
  <c r="M137" i="3"/>
  <c r="N136" i="3"/>
  <c r="N137" i="3" s="1"/>
  <c r="H136" i="3" s="1"/>
  <c r="G120" i="3"/>
  <c r="G119" i="3"/>
  <c r="G118" i="3"/>
  <c r="G117" i="3"/>
  <c r="G116" i="3"/>
  <c r="G115" i="3"/>
  <c r="G114" i="3"/>
  <c r="G113" i="3"/>
  <c r="F103" i="3"/>
  <c r="E103" i="3"/>
  <c r="N37" i="3"/>
  <c r="I37" i="3"/>
  <c r="N36" i="3"/>
  <c r="I36" i="3"/>
  <c r="O36" i="3" s="1"/>
  <c r="N35" i="3"/>
  <c r="I35" i="3"/>
  <c r="F35" i="3"/>
  <c r="N17" i="3"/>
  <c r="I17" i="3"/>
  <c r="O17" i="3" s="1"/>
  <c r="N16" i="3"/>
  <c r="I16" i="3"/>
  <c r="J16" i="3" s="1"/>
  <c r="K16" i="3" s="1"/>
  <c r="G90" i="3" s="1"/>
  <c r="N15" i="3"/>
  <c r="I15" i="3"/>
  <c r="J15" i="3" s="1"/>
  <c r="K15" i="3" s="1"/>
  <c r="G82" i="3" s="1"/>
  <c r="F15" i="3"/>
  <c r="F143" i="2"/>
  <c r="H35" i="2"/>
  <c r="I35" i="2" s="1"/>
  <c r="O35" i="2" s="1"/>
  <c r="P35" i="2" s="1"/>
  <c r="H36" i="2"/>
  <c r="I36" i="2" s="1"/>
  <c r="H37" i="2"/>
  <c r="I37" i="2" s="1"/>
  <c r="N167" i="2"/>
  <c r="M167" i="2"/>
  <c r="E164" i="2"/>
  <c r="D164" i="2"/>
  <c r="E163" i="2"/>
  <c r="D163" i="2"/>
  <c r="E162" i="2"/>
  <c r="D162" i="2"/>
  <c r="E161" i="2"/>
  <c r="D161" i="2"/>
  <c r="E160" i="2"/>
  <c r="D160" i="2"/>
  <c r="N159" i="2"/>
  <c r="M159" i="2"/>
  <c r="G143" i="2"/>
  <c r="M142" i="2"/>
  <c r="N141" i="2"/>
  <c r="M137" i="2"/>
  <c r="N136" i="2"/>
  <c r="N137" i="2" s="1"/>
  <c r="H136" i="2" s="1"/>
  <c r="G120" i="2"/>
  <c r="G119" i="2"/>
  <c r="G118" i="2"/>
  <c r="G117" i="2"/>
  <c r="G116" i="2"/>
  <c r="G115" i="2"/>
  <c r="G114" i="2"/>
  <c r="G113" i="2"/>
  <c r="F103" i="2"/>
  <c r="E103" i="2"/>
  <c r="N37" i="2"/>
  <c r="N36" i="2"/>
  <c r="N35" i="2"/>
  <c r="F35" i="2"/>
  <c r="N17" i="2"/>
  <c r="I17" i="2"/>
  <c r="O17" i="2" s="1"/>
  <c r="P17" i="2" s="1"/>
  <c r="N16" i="2"/>
  <c r="I16" i="2"/>
  <c r="O16" i="2" s="1"/>
  <c r="N15" i="2"/>
  <c r="I15" i="2"/>
  <c r="J15" i="2" s="1"/>
  <c r="F15" i="2"/>
  <c r="F143" i="13"/>
  <c r="N167" i="13"/>
  <c r="M167" i="13"/>
  <c r="E164" i="13"/>
  <c r="D164" i="13"/>
  <c r="E163" i="13"/>
  <c r="D163" i="13"/>
  <c r="E162" i="13"/>
  <c r="D162" i="13"/>
  <c r="E161" i="13"/>
  <c r="D161" i="13"/>
  <c r="E160" i="13"/>
  <c r="D160" i="13"/>
  <c r="N159" i="13"/>
  <c r="M159" i="13"/>
  <c r="G143" i="13"/>
  <c r="M142" i="13"/>
  <c r="N141" i="13"/>
  <c r="N142" i="13" s="1"/>
  <c r="H142" i="13" s="1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F103" i="13"/>
  <c r="E103" i="13"/>
  <c r="N37" i="13"/>
  <c r="I37" i="13"/>
  <c r="N36" i="13"/>
  <c r="I36" i="13"/>
  <c r="O36" i="13" s="1"/>
  <c r="N35" i="13"/>
  <c r="I35" i="13"/>
  <c r="F35" i="13"/>
  <c r="N17" i="13"/>
  <c r="I17" i="13"/>
  <c r="O17" i="13" s="1"/>
  <c r="P17" i="13" s="1"/>
  <c r="N16" i="13"/>
  <c r="I16" i="13"/>
  <c r="J16" i="13" s="1"/>
  <c r="K16" i="13" s="1"/>
  <c r="G90" i="13" s="1"/>
  <c r="N15" i="13"/>
  <c r="I15" i="13"/>
  <c r="J15" i="13" s="1"/>
  <c r="K15" i="13" s="1"/>
  <c r="G82" i="13" s="1"/>
  <c r="F15" i="13"/>
  <c r="N167" i="12"/>
  <c r="M167" i="12"/>
  <c r="E164" i="12"/>
  <c r="D164" i="12"/>
  <c r="E163" i="12"/>
  <c r="D163" i="12"/>
  <c r="E162" i="12"/>
  <c r="D162" i="12"/>
  <c r="E161" i="12"/>
  <c r="D161" i="12"/>
  <c r="E160" i="12"/>
  <c r="D160" i="12"/>
  <c r="N159" i="12"/>
  <c r="M159" i="12"/>
  <c r="G143" i="12"/>
  <c r="M142" i="12"/>
  <c r="N141" i="12"/>
  <c r="N142" i="12" s="1"/>
  <c r="H142" i="12" s="1"/>
  <c r="M137" i="12"/>
  <c r="N136" i="12"/>
  <c r="G120" i="12"/>
  <c r="G119" i="12"/>
  <c r="G118" i="12"/>
  <c r="G117" i="12"/>
  <c r="G116" i="12"/>
  <c r="G115" i="12"/>
  <c r="G114" i="12"/>
  <c r="G113" i="12"/>
  <c r="F103" i="12"/>
  <c r="E103" i="12"/>
  <c r="N37" i="12"/>
  <c r="I37" i="12"/>
  <c r="N36" i="12"/>
  <c r="I36" i="12"/>
  <c r="N35" i="12"/>
  <c r="H35" i="12"/>
  <c r="I35" i="12" s="1"/>
  <c r="F35" i="12"/>
  <c r="N17" i="12"/>
  <c r="I17" i="12"/>
  <c r="O17" i="12" s="1"/>
  <c r="P17" i="12" s="1"/>
  <c r="N16" i="12"/>
  <c r="I16" i="12"/>
  <c r="J16" i="12" s="1"/>
  <c r="K16" i="12" s="1"/>
  <c r="N15" i="12"/>
  <c r="I15" i="12"/>
  <c r="J15" i="12" s="1"/>
  <c r="K15" i="12" s="1"/>
  <c r="G82" i="12" s="1"/>
  <c r="F15" i="12"/>
  <c r="N167" i="11"/>
  <c r="M167" i="11"/>
  <c r="E164" i="11"/>
  <c r="D164" i="11"/>
  <c r="E163" i="11"/>
  <c r="D163" i="11"/>
  <c r="E162" i="11"/>
  <c r="D162" i="11"/>
  <c r="E161" i="11"/>
  <c r="D161" i="11"/>
  <c r="E160" i="11"/>
  <c r="D160" i="11"/>
  <c r="N159" i="11"/>
  <c r="M159" i="11"/>
  <c r="G143" i="11"/>
  <c r="M142" i="11"/>
  <c r="N141" i="11"/>
  <c r="M137" i="11"/>
  <c r="N136" i="11"/>
  <c r="N137" i="11" s="1"/>
  <c r="H136" i="11" s="1"/>
  <c r="G120" i="11"/>
  <c r="G119" i="11"/>
  <c r="G118" i="11"/>
  <c r="G117" i="11"/>
  <c r="G116" i="11"/>
  <c r="G115" i="11"/>
  <c r="G114" i="11"/>
  <c r="G113" i="11"/>
  <c r="F103" i="11"/>
  <c r="E103" i="11"/>
  <c r="G95" i="11"/>
  <c r="N37" i="11"/>
  <c r="I37" i="11"/>
  <c r="N36" i="11"/>
  <c r="I36" i="11"/>
  <c r="N35" i="11"/>
  <c r="I35" i="11"/>
  <c r="J35" i="11" s="1"/>
  <c r="K35" i="11" s="1"/>
  <c r="F35" i="11"/>
  <c r="N17" i="11"/>
  <c r="I17" i="11"/>
  <c r="O17" i="11" s="1"/>
  <c r="N16" i="11"/>
  <c r="I16" i="11"/>
  <c r="O16" i="11" s="1"/>
  <c r="P16" i="11" s="1"/>
  <c r="N15" i="11"/>
  <c r="I15" i="11"/>
  <c r="J15" i="11" s="1"/>
  <c r="F15" i="11"/>
  <c r="E175" i="10"/>
  <c r="E174" i="10"/>
  <c r="E173" i="10"/>
  <c r="E172" i="10"/>
  <c r="E171" i="10"/>
  <c r="D175" i="10"/>
  <c r="D173" i="10"/>
  <c r="D172" i="10"/>
  <c r="D171" i="10"/>
  <c r="P17" i="7" l="1"/>
  <c r="P15" i="6"/>
  <c r="O35" i="5"/>
  <c r="J35" i="5"/>
  <c r="K35" i="5" s="1"/>
  <c r="O15" i="5"/>
  <c r="P15" i="5" s="1"/>
  <c r="G90" i="12"/>
  <c r="N146" i="9"/>
  <c r="H145" i="9" s="1"/>
  <c r="O36" i="9"/>
  <c r="P36" i="9" s="1"/>
  <c r="J36" i="9"/>
  <c r="K36" i="9" s="1"/>
  <c r="O15" i="9"/>
  <c r="P15" i="9" s="1"/>
  <c r="K15" i="9"/>
  <c r="G83" i="9" s="1"/>
  <c r="J38" i="9"/>
  <c r="O38" i="9"/>
  <c r="P38" i="9" s="1"/>
  <c r="O37" i="9"/>
  <c r="P37" i="9" s="1"/>
  <c r="J37" i="9"/>
  <c r="K37" i="9" s="1"/>
  <c r="J17" i="9"/>
  <c r="J16" i="9"/>
  <c r="K16" i="9" s="1"/>
  <c r="G91" i="9" s="1"/>
  <c r="N142" i="8"/>
  <c r="H142" i="8" s="1"/>
  <c r="O15" i="8"/>
  <c r="P15" i="8" s="1"/>
  <c r="O36" i="8"/>
  <c r="P36" i="8" s="1"/>
  <c r="J36" i="8"/>
  <c r="K36" i="8" s="1"/>
  <c r="J37" i="8"/>
  <c r="O37" i="8"/>
  <c r="P37" i="8" s="1"/>
  <c r="J35" i="8"/>
  <c r="K35" i="8" s="1"/>
  <c r="J17" i="8"/>
  <c r="J16" i="8"/>
  <c r="K16" i="8" s="1"/>
  <c r="G90" i="8" s="1"/>
  <c r="O35" i="7"/>
  <c r="P35" i="7" s="1"/>
  <c r="J35" i="7"/>
  <c r="K35" i="7" s="1"/>
  <c r="K15" i="7"/>
  <c r="G82" i="7" s="1"/>
  <c r="O15" i="7"/>
  <c r="P15" i="7" s="1"/>
  <c r="J37" i="7"/>
  <c r="O37" i="7"/>
  <c r="P37" i="7" s="1"/>
  <c r="O36" i="7"/>
  <c r="J36" i="7"/>
  <c r="K36" i="7" s="1"/>
  <c r="P36" i="7"/>
  <c r="J17" i="7"/>
  <c r="J16" i="7"/>
  <c r="K16" i="7" s="1"/>
  <c r="G90" i="7" s="1"/>
  <c r="O16" i="6"/>
  <c r="P16" i="6" s="1"/>
  <c r="J35" i="6"/>
  <c r="K35" i="6" s="1"/>
  <c r="O35" i="6"/>
  <c r="P35" i="6" s="1"/>
  <c r="P36" i="6"/>
  <c r="O37" i="6"/>
  <c r="J37" i="6"/>
  <c r="K37" i="6" s="1"/>
  <c r="P17" i="6"/>
  <c r="P37" i="6"/>
  <c r="J36" i="6"/>
  <c r="K36" i="6" s="1"/>
  <c r="J17" i="6"/>
  <c r="K17" i="6" s="1"/>
  <c r="G95" i="6" s="1"/>
  <c r="N137" i="5"/>
  <c r="H136" i="5" s="1"/>
  <c r="J16" i="5"/>
  <c r="K16" i="5" s="1"/>
  <c r="G90" i="5" s="1"/>
  <c r="P35" i="5"/>
  <c r="J37" i="5"/>
  <c r="O37" i="5"/>
  <c r="P37" i="5" s="1"/>
  <c r="O36" i="5"/>
  <c r="P36" i="5" s="1"/>
  <c r="J36" i="5"/>
  <c r="K36" i="5" s="1"/>
  <c r="K15" i="5"/>
  <c r="G82" i="5" s="1"/>
  <c r="P17" i="5"/>
  <c r="J17" i="5"/>
  <c r="G95" i="5" s="1"/>
  <c r="N142" i="4"/>
  <c r="H142" i="4" s="1"/>
  <c r="P16" i="4"/>
  <c r="O35" i="4"/>
  <c r="P35" i="4" s="1"/>
  <c r="J35" i="4"/>
  <c r="K35" i="4" s="1"/>
  <c r="K15" i="4"/>
  <c r="G82" i="4" s="1"/>
  <c r="O36" i="4"/>
  <c r="P36" i="4" s="1"/>
  <c r="J36" i="4"/>
  <c r="K36" i="4" s="1"/>
  <c r="J37" i="4"/>
  <c r="O37" i="4"/>
  <c r="P37" i="4" s="1"/>
  <c r="O15" i="4"/>
  <c r="P15" i="4" s="1"/>
  <c r="J17" i="4"/>
  <c r="G95" i="4" s="1"/>
  <c r="J16" i="4"/>
  <c r="K16" i="4" s="1"/>
  <c r="G90" i="4" s="1"/>
  <c r="O16" i="3"/>
  <c r="P16" i="3" s="1"/>
  <c r="P36" i="3"/>
  <c r="P15" i="3"/>
  <c r="O15" i="3"/>
  <c r="J35" i="3"/>
  <c r="K35" i="3" s="1"/>
  <c r="O35" i="3"/>
  <c r="J37" i="3"/>
  <c r="K37" i="3" s="1"/>
  <c r="O37" i="3"/>
  <c r="P17" i="3"/>
  <c r="P35" i="3"/>
  <c r="P37" i="3"/>
  <c r="J36" i="3"/>
  <c r="K36" i="3" s="1"/>
  <c r="J17" i="3"/>
  <c r="K17" i="3" s="1"/>
  <c r="G95" i="3" s="1"/>
  <c r="N142" i="2"/>
  <c r="H142" i="2" s="1"/>
  <c r="K15" i="2"/>
  <c r="G82" i="2" s="1"/>
  <c r="J35" i="2"/>
  <c r="K35" i="2" s="1"/>
  <c r="O36" i="2"/>
  <c r="P36" i="2" s="1"/>
  <c r="J36" i="2"/>
  <c r="K36" i="2" s="1"/>
  <c r="J37" i="2"/>
  <c r="O37" i="2"/>
  <c r="P37" i="2" s="1"/>
  <c r="P16" i="2"/>
  <c r="O15" i="2"/>
  <c r="P15" i="2" s="1"/>
  <c r="J17" i="2"/>
  <c r="J16" i="2"/>
  <c r="K16" i="2" s="1"/>
  <c r="G90" i="2" s="1"/>
  <c r="P36" i="13"/>
  <c r="O35" i="13"/>
  <c r="P35" i="13" s="1"/>
  <c r="J35" i="13"/>
  <c r="K35" i="13" s="1"/>
  <c r="O37" i="13"/>
  <c r="P37" i="13" s="1"/>
  <c r="J37" i="13"/>
  <c r="O16" i="13"/>
  <c r="P16" i="13" s="1"/>
  <c r="J36" i="13"/>
  <c r="K36" i="13" s="1"/>
  <c r="O15" i="13"/>
  <c r="P15" i="13" s="1"/>
  <c r="J17" i="13"/>
  <c r="N137" i="12"/>
  <c r="H136" i="12" s="1"/>
  <c r="O16" i="12"/>
  <c r="P16" i="12" s="1"/>
  <c r="O35" i="12"/>
  <c r="P35" i="12" s="1"/>
  <c r="J35" i="12"/>
  <c r="K35" i="12" s="1"/>
  <c r="O36" i="12"/>
  <c r="J36" i="12"/>
  <c r="K36" i="12" s="1"/>
  <c r="P36" i="12"/>
  <c r="O37" i="12"/>
  <c r="P37" i="12" s="1"/>
  <c r="J37" i="12"/>
  <c r="O15" i="12"/>
  <c r="P15" i="12" s="1"/>
  <c r="J17" i="12"/>
  <c r="N142" i="11"/>
  <c r="H142" i="11" s="1"/>
  <c r="P17" i="11"/>
  <c r="K15" i="11"/>
  <c r="G82" i="11" s="1"/>
  <c r="O15" i="11"/>
  <c r="P15" i="11" s="1"/>
  <c r="J36" i="11"/>
  <c r="K36" i="11" s="1"/>
  <c r="O36" i="11"/>
  <c r="P36" i="11"/>
  <c r="J37" i="11"/>
  <c r="O37" i="11"/>
  <c r="P37" i="11" s="1"/>
  <c r="J17" i="11"/>
  <c r="J16" i="11"/>
  <c r="K16" i="11" s="1"/>
  <c r="G90" i="11" s="1"/>
  <c r="O35" i="11"/>
  <c r="P35" i="11" s="1"/>
  <c r="I15" i="10"/>
  <c r="I37" i="10" l="1"/>
  <c r="J37" i="10" s="1"/>
  <c r="D174" i="10"/>
  <c r="I39" i="10"/>
  <c r="I38" i="10"/>
  <c r="I16" i="10"/>
  <c r="J16" i="10" s="1"/>
  <c r="K16" i="10" s="1"/>
  <c r="G92" i="10" s="1"/>
  <c r="I17" i="10"/>
  <c r="J17" i="10" s="1"/>
  <c r="G97" i="10"/>
  <c r="J15" i="10"/>
  <c r="G151" i="10"/>
  <c r="F105" i="10"/>
  <c r="E105" i="10"/>
  <c r="G126" i="10" l="1"/>
  <c r="N178" i="10" l="1"/>
  <c r="M178" i="10"/>
  <c r="N170" i="10"/>
  <c r="M170" i="10"/>
  <c r="M150" i="10"/>
  <c r="N149" i="10"/>
  <c r="N150" i="10" s="1"/>
  <c r="H150" i="10" s="1"/>
  <c r="M145" i="10"/>
  <c r="N144" i="10"/>
  <c r="N145" i="10" s="1"/>
  <c r="H144" i="10" s="1"/>
  <c r="G125" i="10"/>
  <c r="G124" i="10"/>
  <c r="G123" i="10"/>
  <c r="G122" i="10"/>
  <c r="G121" i="10"/>
  <c r="G120" i="10"/>
  <c r="G119" i="10"/>
  <c r="O39" i="10"/>
  <c r="N39" i="10"/>
  <c r="J39" i="10"/>
  <c r="O38" i="10"/>
  <c r="N38" i="10"/>
  <c r="J38" i="10"/>
  <c r="K38" i="10" s="1"/>
  <c r="O37" i="10"/>
  <c r="N37" i="10"/>
  <c r="F37" i="10"/>
  <c r="K37" i="10" s="1"/>
  <c r="O17" i="10"/>
  <c r="N17" i="10"/>
  <c r="O16" i="10"/>
  <c r="N16" i="10"/>
  <c r="O15" i="10"/>
  <c r="N15" i="10"/>
  <c r="F15" i="10"/>
  <c r="K15" i="10" s="1"/>
  <c r="G84" i="10" s="1"/>
  <c r="P17" i="10" l="1"/>
  <c r="P39" i="10"/>
  <c r="P15" i="10"/>
  <c r="P37" i="10"/>
  <c r="P38" i="10"/>
  <c r="P16" i="10"/>
</calcChain>
</file>

<file path=xl/sharedStrings.xml><?xml version="1.0" encoding="utf-8"?>
<sst xmlns="http://schemas.openxmlformats.org/spreadsheetml/2006/main" count="2615" uniqueCount="219">
  <si>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</si>
  <si>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</si>
  <si>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</si>
  <si>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</si>
  <si>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</si>
  <si>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</si>
  <si>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</si>
  <si>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</si>
  <si>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</si>
  <si>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</si>
  <si>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</si>
  <si>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</si>
  <si>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</si>
  <si>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</si>
  <si>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</si>
  <si>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</si>
  <si>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</si>
  <si>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</si>
  <si>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</si>
  <si>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</si>
  <si>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</si>
  <si>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</si>
  <si>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</si>
  <si>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</si>
  <si>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</si>
  <si>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</si>
  <si>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</si>
  <si>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</si>
  <si>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</si>
  <si>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</si>
  <si>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</si>
  <si>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</si>
  <si>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</si>
  <si>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</si>
  <si>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</si>
  <si>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</si>
  <si>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</si>
  <si>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</si>
  <si>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</si>
  <si>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</si>
  <si>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</si>
  <si>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</si>
  <si>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</si>
  <si>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</si>
  <si>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</si>
  <si>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</si>
  <si>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</si>
  <si>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</si>
  <si>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</si>
  <si>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</si>
  <si>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</si>
  <si>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</si>
  <si>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</si>
  <si>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</si>
  <si>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</si>
  <si>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</si>
  <si>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</si>
  <si>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</si>
  <si>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</si>
  <si>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</si>
  <si>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</si>
  <si>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</si>
  <si>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</si>
  <si>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</si>
  <si>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</si>
  <si>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</si>
  <si>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</si>
  <si>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</si>
  <si>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</si>
  <si>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</si>
  <si>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</si>
  <si>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</si>
  <si>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</si>
  <si>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</si>
  <si>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</si>
  <si>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</si>
  <si>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</si>
  <si>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</si>
  <si>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</si>
  <si>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</si>
  <si>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</si>
  <si>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</si>
  <si>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</si>
  <si>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</si>
  <si>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</si>
  <si>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</si>
  <si>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</si>
  <si>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</si>
  <si>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</si>
  <si>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</si>
  <si>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</si>
  <si>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</si>
  <si>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</si>
  <si>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</si>
  <si>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</si>
  <si>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</si>
  <si>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</si>
  <si>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</si>
  <si>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</si>
  <si>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</si>
  <si>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</si>
  <si>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</si>
  <si>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</si>
  <si>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</si>
  <si>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</si>
  <si>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</si>
  <si>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</si>
  <si>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</si>
  <si>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</si>
  <si>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</si>
  <si>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</si>
  <si>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</si>
  <si>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</si>
  <si>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</si>
  <si>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</si>
  <si>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</si>
  <si>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</si>
  <si>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</si>
  <si>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</si>
  <si>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</si>
  <si>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</si>
  <si>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</si>
  <si>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</si>
  <si>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</si>
  <si>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</si>
  <si>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</si>
  <si>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</si>
  <si>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</si>
  <si>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</si>
  <si>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</si>
  <si>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</si>
  <si>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</si>
  <si>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</si>
  <si>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июнь (план)</t>
  </si>
  <si>
    <t>июль (план)</t>
  </si>
  <si>
    <t>август (план)</t>
  </si>
  <si>
    <t>сентябрь (план)</t>
  </si>
  <si>
    <t>октябрь (план)</t>
  </si>
  <si>
    <t>ноябрь (план)</t>
  </si>
  <si>
    <t>декабрь (план)</t>
  </si>
  <si>
    <t>январь (план)</t>
  </si>
  <si>
    <t>февраль (план)</t>
  </si>
  <si>
    <t>апрель (план)</t>
  </si>
  <si>
    <t>март (план)</t>
  </si>
  <si>
    <t>х</t>
  </si>
  <si>
    <t xml:space="preserve">                                                                              в зонах входа на январь 2022 года (план)</t>
  </si>
  <si>
    <t>на  январь (план)  2022 года</t>
  </si>
  <si>
    <t>между зонами входа и выхода  на январь 2022 года (план)</t>
  </si>
  <si>
    <t>МКП "Жилищно-коммунальное хозяйство" МО ГО Охинский</t>
  </si>
  <si>
    <t>на январь 2022 года (план)</t>
  </si>
  <si>
    <t xml:space="preserve">                                                                              в зонах входа на февраль 2022 года (план)</t>
  </si>
  <si>
    <t>между зонами входа и выхода  на февраль 2022 года (план)</t>
  </si>
  <si>
    <t>на  февраль (план)  2022 года</t>
  </si>
  <si>
    <t>на февраль 2022 года (план)</t>
  </si>
  <si>
    <t xml:space="preserve">                                                                              в зонах входа на март 2022 года (план)</t>
  </si>
  <si>
    <t>между зонами входа и выхода  на март 2022 года (план)</t>
  </si>
  <si>
    <t>на  март (план)  2022 года</t>
  </si>
  <si>
    <t>на март 2022 года (план)</t>
  </si>
  <si>
    <t xml:space="preserve">                                                                              в зонах входа на апрель 2022 года (план)</t>
  </si>
  <si>
    <t>между зонами входа и выхода  на апрель 2022 года (план)</t>
  </si>
  <si>
    <t>на  апрель (план)  2022 года</t>
  </si>
  <si>
    <t>на апрель 2022 года (план)</t>
  </si>
  <si>
    <t xml:space="preserve">                                                                              в зонах входа на май 2022 года (план)</t>
  </si>
  <si>
    <t>между зонами входа и выхода  на май 2022 года (план)</t>
  </si>
  <si>
    <t>на  май (план)  2022 года</t>
  </si>
  <si>
    <t>на май 2022 года (план)</t>
  </si>
  <si>
    <t xml:space="preserve">                                                                              в зонах входа на июнь 2022 года (план)</t>
  </si>
  <si>
    <t>между зонами входа и выхода  на июнь 2022 года (план)</t>
  </si>
  <si>
    <t>на  июнь (план)  2022 года</t>
  </si>
  <si>
    <t>на июнь 2022 года (план)</t>
  </si>
  <si>
    <t xml:space="preserve">                                                                              в зонах входа на июль 2022 года (план)</t>
  </si>
  <si>
    <t>между зонами входа и выхода  на июль 2022 года (план)</t>
  </si>
  <si>
    <t>на  июль (план)  2022 года</t>
  </si>
  <si>
    <t>на июль 2022 года (план)</t>
  </si>
  <si>
    <t xml:space="preserve">                                                                              в зонах входа на август 2022 года (план)</t>
  </si>
  <si>
    <t>между зонами входа и выхода  на август 2022 года (план)</t>
  </si>
  <si>
    <t>на  август (план)  2022 года</t>
  </si>
  <si>
    <t>на август 2022 года (план)</t>
  </si>
  <si>
    <t xml:space="preserve">                                                                              в зонах входа на сентябрь 2022 года (план)</t>
  </si>
  <si>
    <t xml:space="preserve"> сентябрь (план)</t>
  </si>
  <si>
    <t>между зонами входа и выхода  на сентябрь 2022 года (план)</t>
  </si>
  <si>
    <t>на  сентябрь (план)  2022 года</t>
  </si>
  <si>
    <t>на сентябрь 2022 года (план)</t>
  </si>
  <si>
    <t xml:space="preserve">                                                                              в зонах входа на октябрь 2022 года (план)</t>
  </si>
  <si>
    <t xml:space="preserve"> октябрь (план)</t>
  </si>
  <si>
    <t>между зонами входа и выхода  на октябрь 2022 года (план)</t>
  </si>
  <si>
    <t>на  октябрь (план)  2022 года</t>
  </si>
  <si>
    <t>на октябрь 2022 года (план)</t>
  </si>
  <si>
    <t xml:space="preserve">                                                                              в зонах входа на ноябрь 2022 года (план)</t>
  </si>
  <si>
    <t xml:space="preserve"> ноябрь (план)</t>
  </si>
  <si>
    <t>между зонами входа и выхода  на ноябрь 2022 года (план)</t>
  </si>
  <si>
    <t>на  ноябрь (план)  2022 года</t>
  </si>
  <si>
    <t>на ноябрь 2022 года (план)</t>
  </si>
  <si>
    <t xml:space="preserve">                                                                              в зонах входа на декабрь 2022 года (план)</t>
  </si>
  <si>
    <t>между зонами входа и выхода  на декабрь 2022 года (план)</t>
  </si>
  <si>
    <t>на  декабрь (план)  2022 года</t>
  </si>
  <si>
    <t>на декабрь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</si>
  <si>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</si>
  <si>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</si>
  <si>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Исполнитель: инженер 2 категории ТТО ОП "УМНГ"</t>
  </si>
  <si>
    <t>Е.А.Балакина</t>
  </si>
  <si>
    <t>Руководитель: начальник ОП "УМНГ"</t>
  </si>
  <si>
    <t>А.Г.Сидоров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</si>
  <si>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</si>
  <si>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</si>
  <si>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ООО "ННК-САХАЛИНМОРНЕФТЕГАЗ" за 2022 год декабрь (план)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</si>
  <si>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</si>
  <si>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</si>
  <si>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январь (план)</t>
  </si>
  <si>
    <t>ООО "ННК-САХАЛИНМОРНЕФТЕГАЗ" за 2022 год февраль (план)</t>
  </si>
  <si>
    <t>ООО "ННК-САХАЛИНМОРНЕФТЕГАЗ" за 2022 год март (план)</t>
  </si>
  <si>
    <t>ООО "ННК-САХАЛИНМОРНЕФТЕГАЗ" за 2022 год апрель (план)</t>
  </si>
  <si>
    <t>ООО "ННК-САХАЛИНМОРНЕФТЕГАЗ" за 2022 год май (план)</t>
  </si>
  <si>
    <t>ООО "ННК-САХАЛИНМОРНЕФТЕГАЗ" за 2022 год июнь (план)</t>
  </si>
  <si>
    <t>ООО "ННК-САХАЛИНМОРНЕФТЕГАЗ" за 2022 год июль (план)</t>
  </si>
  <si>
    <t>ООО "ННК-САХАЛИНМОРНЕФТЕГАЗ" за 2022 год август (план)</t>
  </si>
  <si>
    <t>ООО "ННК-САХАЛИНМОРНЕФТЕГАЗ" за 2022 год сентябрь (план)</t>
  </si>
  <si>
    <t>ООО "ННК-САХАЛИНМОРНЕФТЕГАЗ" за 2022 год октябрь (план)</t>
  </si>
  <si>
    <t>ООО "ННК-САХАЛИНМОРНЕФТЕГАЗ" за 2022 год ноябрь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</si>
</sst>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6" fontId="4" fillId="3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2"/>
  <sheetViews>
    <sheetView topLeftCell="A152" zoomScale="85" zoomScaleNormal="85" workbookViewId="0">
      <selection activeCell="G161" sqref="G16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6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59"/>
      <c r="E7" s="59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145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59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140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9"/>
      <c r="E11" s="7"/>
      <c r="F11" s="59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7" t="s">
        <v>4</v>
      </c>
      <c r="C13" s="57" t="s">
        <v>5</v>
      </c>
      <c r="D13" s="57" t="s">
        <v>6</v>
      </c>
      <c r="E13" s="57" t="s">
        <v>7</v>
      </c>
      <c r="F13" s="57" t="s">
        <v>8</v>
      </c>
      <c r="G13" s="57" t="s">
        <v>9</v>
      </c>
      <c r="H13" s="57" t="s">
        <v>10</v>
      </c>
      <c r="I13" s="57" t="s">
        <v>11</v>
      </c>
      <c r="J13" s="57" t="s">
        <v>12</v>
      </c>
      <c r="K13" s="57" t="s">
        <v>13</v>
      </c>
    </row>
    <row r="14" spans="1:16" ht="15" x14ac:dyDescent="0.2">
      <c r="A14" s="7"/>
      <c r="B14" s="57">
        <v>1</v>
      </c>
      <c r="C14" s="57">
        <v>2</v>
      </c>
      <c r="D14" s="57">
        <v>3</v>
      </c>
      <c r="E14" s="57">
        <v>4</v>
      </c>
      <c r="F14" s="57">
        <v>5</v>
      </c>
      <c r="G14" s="57">
        <v>6</v>
      </c>
      <c r="H14" s="57">
        <v>7</v>
      </c>
      <c r="I14" s="57">
        <v>8</v>
      </c>
      <c r="J14" s="57">
        <v>9</v>
      </c>
      <c r="K14" s="57">
        <v>10</v>
      </c>
    </row>
    <row r="15" spans="1:16" ht="52.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15.497999999999999</v>
      </c>
      <c r="I15" s="16">
        <f>H15</f>
        <v>15.497999999999999</v>
      </c>
      <c r="J15" s="16">
        <f>I15</f>
        <v>15.497999999999999</v>
      </c>
      <c r="K15" s="13">
        <f>F15-J15</f>
        <v>24.792999999999999</v>
      </c>
      <c r="M15" s="8">
        <v>483.5</v>
      </c>
      <c r="N15" s="8">
        <f>M15/12</f>
        <v>40.291666666666664</v>
      </c>
      <c r="O15" s="17">
        <f>I15</f>
        <v>15.497999999999999</v>
      </c>
      <c r="P15" s="17">
        <f>N15-O15</f>
        <v>24.793666666666667</v>
      </c>
    </row>
    <row r="16" spans="1:16" ht="46.5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6.9119999999999999</v>
      </c>
      <c r="I16" s="16">
        <f t="shared" ref="I16:J16" si="0">H16</f>
        <v>6.9119999999999999</v>
      </c>
      <c r="J16" s="16">
        <f t="shared" si="0"/>
        <v>6.9119999999999999</v>
      </c>
      <c r="K16" s="13">
        <f t="shared" ref="K16" si="1">F16-J16</f>
        <v>6.4210000000000003</v>
      </c>
      <c r="M16" s="8">
        <v>160</v>
      </c>
      <c r="N16" s="8">
        <f t="shared" ref="N16:N17" si="2">M16/12</f>
        <v>13.333333333333334</v>
      </c>
      <c r="O16" s="17">
        <f>I16</f>
        <v>6.9119999999999999</v>
      </c>
      <c r="P16" s="17">
        <f t="shared" ref="P16:P17" si="3">N16-O16</f>
        <v>6.421333333333334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178.70599999999999</v>
      </c>
      <c r="I17" s="16">
        <f t="shared" ref="I17:J17" si="4">H17</f>
        <v>178.70599999999999</v>
      </c>
      <c r="J17" s="16">
        <f t="shared" si="4"/>
        <v>178.70599999999999</v>
      </c>
      <c r="K17" s="13" t="s">
        <v>122</v>
      </c>
      <c r="M17" s="8">
        <v>1050</v>
      </c>
      <c r="N17" s="8">
        <f t="shared" si="2"/>
        <v>87.5</v>
      </c>
      <c r="O17" s="17">
        <f>I17</f>
        <v>178.70599999999999</v>
      </c>
      <c r="P17" s="17">
        <f t="shared" si="3"/>
        <v>-91.205999999999989</v>
      </c>
    </row>
    <row r="18" spans="1:16" x14ac:dyDescent="0.2">
      <c r="A18" s="7"/>
      <c r="B18" s="1"/>
    </row>
    <row r="19" spans="1:16" ht="24" customHeight="1" x14ac:dyDescent="0.2">
      <c r="A19" s="7"/>
      <c r="B19" s="9" t="s">
        <v>199</v>
      </c>
      <c r="H19" s="8" t="s">
        <v>200</v>
      </c>
    </row>
    <row r="20" spans="1:16" x14ac:dyDescent="0.2">
      <c r="B20" s="8" t="s">
        <v>201</v>
      </c>
      <c r="H20" s="8" t="s">
        <v>202</v>
      </c>
    </row>
    <row r="21" spans="1:16" ht="24" customHeight="1" x14ac:dyDescent="0.2">
      <c r="A21" s="7"/>
      <c r="B21" s="9"/>
    </row>
    <row r="22" spans="1:16" x14ac:dyDescent="0.2">
      <c r="A22" s="7"/>
      <c r="B22" s="2"/>
    </row>
    <row r="23" spans="1:16" x14ac:dyDescent="0.2">
      <c r="A23" s="7"/>
      <c r="B23" s="9"/>
      <c r="K23" s="60" t="s">
        <v>14</v>
      </c>
    </row>
    <row r="24" spans="1:16" x14ac:dyDescent="0.2">
      <c r="A24" s="7"/>
      <c r="B24" s="1"/>
    </row>
    <row r="25" spans="1:16" x14ac:dyDescent="0.2">
      <c r="A25" s="7"/>
      <c r="B25" s="9"/>
    </row>
    <row r="26" spans="1:16" x14ac:dyDescent="0.2">
      <c r="A26" s="7"/>
      <c r="B26" s="1"/>
    </row>
    <row r="27" spans="1:16" ht="15" x14ac:dyDescent="0.2">
      <c r="A27" s="7"/>
      <c r="B27" s="109" t="s">
        <v>206</v>
      </c>
      <c r="C27" s="109"/>
      <c r="D27" s="109"/>
      <c r="E27" s="109"/>
      <c r="F27" s="109"/>
      <c r="G27" s="109"/>
      <c r="H27" s="109"/>
      <c r="I27" s="109"/>
      <c r="J27" s="109"/>
      <c r="K27" s="109"/>
    </row>
    <row r="28" spans="1:16" x14ac:dyDescent="0.2">
      <c r="A28" s="7"/>
      <c r="B28" s="1"/>
      <c r="H28" s="98" t="s">
        <v>15</v>
      </c>
      <c r="I28" s="98"/>
      <c r="J28" s="98"/>
      <c r="K28" s="98"/>
    </row>
    <row r="29" spans="1:16" x14ac:dyDescent="0.2">
      <c r="A29" s="7"/>
      <c r="B29" s="1"/>
    </row>
    <row r="30" spans="1:16" x14ac:dyDescent="0.2">
      <c r="A30" s="7"/>
      <c r="B30" s="99" t="s">
        <v>145</v>
      </c>
      <c r="C30" s="99"/>
      <c r="D30" s="99"/>
      <c r="E30" s="99"/>
      <c r="F30" s="99"/>
      <c r="G30" s="99"/>
      <c r="H30" s="99"/>
      <c r="I30" s="99"/>
      <c r="J30" s="99"/>
      <c r="K30" s="99"/>
    </row>
    <row r="31" spans="1:16" x14ac:dyDescent="0.2">
      <c r="A31" s="7"/>
      <c r="B31" s="7"/>
      <c r="F31" s="10" t="s">
        <v>67</v>
      </c>
    </row>
    <row r="32" spans="1:16" x14ac:dyDescent="0.2">
      <c r="A32" s="7"/>
      <c r="B32" s="48" t="s">
        <v>140</v>
      </c>
    </row>
    <row r="33" spans="1:16" x14ac:dyDescent="0.2">
      <c r="A33" s="7"/>
      <c r="B33" s="56" t="s">
        <v>16</v>
      </c>
    </row>
    <row r="34" spans="1:16" x14ac:dyDescent="0.2">
      <c r="A34" s="7"/>
      <c r="B34" s="1"/>
    </row>
    <row r="35" spans="1:16" ht="105" x14ac:dyDescent="0.2">
      <c r="A35" s="7"/>
      <c r="B35" s="57" t="s">
        <v>4</v>
      </c>
      <c r="C35" s="57" t="s">
        <v>17</v>
      </c>
      <c r="D35" s="57" t="s">
        <v>6</v>
      </c>
      <c r="E35" s="57" t="s">
        <v>18</v>
      </c>
      <c r="F35" s="57" t="s">
        <v>19</v>
      </c>
      <c r="G35" s="57" t="s">
        <v>20</v>
      </c>
      <c r="H35" s="57" t="s">
        <v>10</v>
      </c>
      <c r="I35" s="57" t="s">
        <v>11</v>
      </c>
      <c r="J35" s="57" t="s">
        <v>21</v>
      </c>
      <c r="K35" s="57" t="s">
        <v>22</v>
      </c>
    </row>
    <row r="36" spans="1:16" ht="15" x14ac:dyDescent="0.2">
      <c r="A36" s="7"/>
      <c r="B36" s="57">
        <v>1</v>
      </c>
      <c r="C36" s="57">
        <v>2</v>
      </c>
      <c r="D36" s="57">
        <v>3</v>
      </c>
      <c r="E36" s="57">
        <v>4</v>
      </c>
      <c r="F36" s="57">
        <v>5</v>
      </c>
      <c r="G36" s="57">
        <v>6</v>
      </c>
      <c r="H36" s="57">
        <v>7</v>
      </c>
      <c r="I36" s="57">
        <v>8</v>
      </c>
      <c r="J36" s="57">
        <v>9</v>
      </c>
      <c r="K36" s="57">
        <v>10</v>
      </c>
    </row>
    <row r="37" spans="1:16" ht="69.75" customHeight="1" x14ac:dyDescent="0.2">
      <c r="A37" s="7"/>
      <c r="B37" s="14" t="s">
        <v>84</v>
      </c>
      <c r="C37" s="11" t="s">
        <v>110</v>
      </c>
      <c r="D37" s="11" t="s">
        <v>85</v>
      </c>
      <c r="E37" s="11" t="s">
        <v>88</v>
      </c>
      <c r="F37" s="28">
        <f>40.291</f>
        <v>40.290999999999997</v>
      </c>
      <c r="G37" s="3" t="s">
        <v>197</v>
      </c>
      <c r="H37" s="16">
        <f>H15</f>
        <v>15.497999999999999</v>
      </c>
      <c r="I37" s="16">
        <f>H37</f>
        <v>15.497999999999999</v>
      </c>
      <c r="J37" s="16">
        <f>I37</f>
        <v>15.497999999999999</v>
      </c>
      <c r="K37" s="13">
        <f>F37-J37</f>
        <v>24.792999999999999</v>
      </c>
      <c r="M37" s="8">
        <v>483.5</v>
      </c>
      <c r="N37" s="8">
        <f>M37/12</f>
        <v>40.291666666666664</v>
      </c>
      <c r="O37" s="17">
        <f>I37</f>
        <v>15.497999999999999</v>
      </c>
      <c r="P37" s="17">
        <f>N37-O37</f>
        <v>24.793666666666667</v>
      </c>
    </row>
    <row r="38" spans="1:16" ht="64.5" customHeight="1" x14ac:dyDescent="0.2">
      <c r="A38" s="7"/>
      <c r="B38" s="15">
        <v>2</v>
      </c>
      <c r="C38" s="11" t="s">
        <v>111</v>
      </c>
      <c r="D38" s="11" t="s">
        <v>86</v>
      </c>
      <c r="E38" s="11" t="s">
        <v>90</v>
      </c>
      <c r="F38" s="28">
        <v>13.333</v>
      </c>
      <c r="G38" s="3" t="s">
        <v>197</v>
      </c>
      <c r="H38" s="16">
        <f>H16</f>
        <v>6.9119999999999999</v>
      </c>
      <c r="I38" s="16">
        <f t="shared" ref="I38:I39" si="5">H38</f>
        <v>6.9119999999999999</v>
      </c>
      <c r="J38" s="16">
        <f>I38</f>
        <v>6.9119999999999999</v>
      </c>
      <c r="K38" s="13">
        <f>F38-J38</f>
        <v>6.4210000000000003</v>
      </c>
      <c r="M38" s="8">
        <v>160</v>
      </c>
      <c r="N38" s="8">
        <f t="shared" ref="N38:N39" si="6">M38/12</f>
        <v>13.333333333333334</v>
      </c>
      <c r="O38" s="17">
        <f t="shared" ref="O38:O39" si="7">I38</f>
        <v>6.9119999999999999</v>
      </c>
      <c r="P38" s="17">
        <f t="shared" ref="P38:P39" si="8">N38-O38</f>
        <v>6.421333333333334</v>
      </c>
    </row>
    <row r="39" spans="1:16" ht="147" customHeight="1" x14ac:dyDescent="0.2">
      <c r="A39" s="7"/>
      <c r="B39" s="15">
        <v>3</v>
      </c>
      <c r="C39" s="11" t="s">
        <v>113</v>
      </c>
      <c r="D39" s="11" t="s">
        <v>87</v>
      </c>
      <c r="E39" s="11" t="s">
        <v>114</v>
      </c>
      <c r="F39" s="28">
        <v>87.5</v>
      </c>
      <c r="G39" s="3" t="s">
        <v>198</v>
      </c>
      <c r="H39" s="16">
        <f>H17</f>
        <v>178.70599999999999</v>
      </c>
      <c r="I39" s="16">
        <f t="shared" si="5"/>
        <v>178.70599999999999</v>
      </c>
      <c r="J39" s="16">
        <f>I39</f>
        <v>178.70599999999999</v>
      </c>
      <c r="K39" s="12" t="s">
        <v>122</v>
      </c>
      <c r="M39" s="8">
        <v>1050</v>
      </c>
      <c r="N39" s="8">
        <f t="shared" si="6"/>
        <v>87.5</v>
      </c>
      <c r="O39" s="17">
        <f t="shared" si="7"/>
        <v>178.70599999999999</v>
      </c>
      <c r="P39" s="17">
        <f t="shared" si="8"/>
        <v>-91.205999999999989</v>
      </c>
    </row>
    <row r="40" spans="1:16" x14ac:dyDescent="0.2">
      <c r="A40" s="7"/>
      <c r="B40" s="9"/>
    </row>
    <row r="41" spans="1:16" ht="24" customHeight="1" x14ac:dyDescent="0.2">
      <c r="A41" s="7"/>
      <c r="B41" s="9" t="s">
        <v>199</v>
      </c>
      <c r="H41" s="8" t="s">
        <v>200</v>
      </c>
      <c r="O41" s="119"/>
    </row>
    <row r="42" spans="1:16" x14ac:dyDescent="0.2">
      <c r="B42" s="8" t="s">
        <v>201</v>
      </c>
      <c r="H42" s="8" t="s">
        <v>202</v>
      </c>
      <c r="O42" s="119"/>
    </row>
    <row r="43" spans="1:16" x14ac:dyDescent="0.2">
      <c r="A43" s="7"/>
      <c r="B43" s="2"/>
      <c r="O43" s="119"/>
    </row>
    <row r="44" spans="1:16" x14ac:dyDescent="0.2">
      <c r="A44" s="7"/>
      <c r="B44" s="9"/>
      <c r="O44" s="120"/>
    </row>
    <row r="45" spans="1:16" x14ac:dyDescent="0.2">
      <c r="A45" s="7"/>
      <c r="B45" s="1"/>
      <c r="K45" s="60" t="s">
        <v>23</v>
      </c>
      <c r="O45" s="120"/>
    </row>
    <row r="46" spans="1:16" x14ac:dyDescent="0.2">
      <c r="A46" s="7"/>
      <c r="B46" s="9"/>
      <c r="O46" s="120"/>
    </row>
    <row r="47" spans="1:16" x14ac:dyDescent="0.2">
      <c r="A47" s="7"/>
      <c r="B47" s="9"/>
    </row>
    <row r="48" spans="1:16" ht="15" x14ac:dyDescent="0.2">
      <c r="A48" s="7"/>
      <c r="B48" s="109" t="s">
        <v>206</v>
      </c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x14ac:dyDescent="0.2">
      <c r="A49" s="7"/>
      <c r="B49" s="1"/>
      <c r="H49" s="98" t="s">
        <v>15</v>
      </c>
      <c r="I49" s="98"/>
      <c r="J49" s="98"/>
      <c r="K49" s="98"/>
    </row>
    <row r="50" spans="1:11" x14ac:dyDescent="0.2">
      <c r="A50" s="7"/>
      <c r="B50" s="1"/>
    </row>
    <row r="51" spans="1:11" x14ac:dyDescent="0.2">
      <c r="A51" s="7"/>
      <c r="B51" s="99" t="s">
        <v>147</v>
      </c>
      <c r="C51" s="99"/>
      <c r="D51" s="99"/>
      <c r="E51" s="99"/>
      <c r="F51" s="99"/>
      <c r="G51" s="99"/>
      <c r="H51" s="99"/>
      <c r="I51" s="99"/>
      <c r="J51" s="99"/>
      <c r="K51" s="99"/>
    </row>
    <row r="52" spans="1:11" x14ac:dyDescent="0.2">
      <c r="A52" s="7"/>
      <c r="B52" s="7"/>
      <c r="F52" s="10" t="s">
        <v>69</v>
      </c>
    </row>
    <row r="53" spans="1:11" x14ac:dyDescent="0.2">
      <c r="A53" s="7"/>
      <c r="B53" s="48" t="s">
        <v>140</v>
      </c>
    </row>
    <row r="54" spans="1:11" x14ac:dyDescent="0.2">
      <c r="A54" s="7"/>
      <c r="B54" s="56" t="s">
        <v>16</v>
      </c>
    </row>
    <row r="55" spans="1:11" x14ac:dyDescent="0.2">
      <c r="A55" s="7"/>
      <c r="B55" s="9"/>
    </row>
    <row r="56" spans="1:11" ht="15" x14ac:dyDescent="0.2">
      <c r="A56" s="7"/>
      <c r="B56" s="125" t="s">
        <v>24</v>
      </c>
      <c r="C56" s="125" t="s">
        <v>17</v>
      </c>
      <c r="D56" s="125" t="s">
        <v>25</v>
      </c>
      <c r="E56" s="125"/>
      <c r="F56" s="125"/>
      <c r="G56" s="125"/>
      <c r="H56" s="125"/>
      <c r="I56" s="125"/>
      <c r="J56" s="125"/>
      <c r="K56" s="125"/>
    </row>
    <row r="57" spans="1:11" ht="15" x14ac:dyDescent="0.2">
      <c r="A57" s="7"/>
      <c r="B57" s="125"/>
      <c r="C57" s="125"/>
      <c r="D57" s="125">
        <v>1</v>
      </c>
      <c r="E57" s="125"/>
      <c r="F57" s="125">
        <v>2</v>
      </c>
      <c r="G57" s="125"/>
      <c r="H57" s="125">
        <v>3</v>
      </c>
      <c r="I57" s="125"/>
      <c r="J57" s="125" t="s">
        <v>26</v>
      </c>
      <c r="K57" s="125"/>
    </row>
    <row r="58" spans="1:11" ht="15" x14ac:dyDescent="0.2">
      <c r="A58" s="7"/>
      <c r="B58" s="125"/>
      <c r="C58" s="125"/>
      <c r="D58" s="125" t="s">
        <v>27</v>
      </c>
      <c r="E58" s="125"/>
      <c r="F58" s="125" t="s">
        <v>28</v>
      </c>
      <c r="G58" s="125"/>
      <c r="H58" s="125" t="s">
        <v>29</v>
      </c>
      <c r="I58" s="125"/>
      <c r="J58" s="125" t="s">
        <v>26</v>
      </c>
      <c r="K58" s="125"/>
    </row>
    <row r="59" spans="1:11" ht="45" x14ac:dyDescent="0.2">
      <c r="A59" s="7"/>
      <c r="B59" s="125"/>
      <c r="C59" s="125"/>
      <c r="D59" s="57" t="s">
        <v>30</v>
      </c>
      <c r="E59" s="57" t="s">
        <v>31</v>
      </c>
      <c r="F59" s="57" t="s">
        <v>30</v>
      </c>
      <c r="G59" s="57" t="s">
        <v>31</v>
      </c>
      <c r="H59" s="57" t="s">
        <v>30</v>
      </c>
      <c r="I59" s="57" t="s">
        <v>31</v>
      </c>
      <c r="J59" s="57" t="s">
        <v>30</v>
      </c>
      <c r="K59" s="57" t="s">
        <v>31</v>
      </c>
    </row>
    <row r="60" spans="1:11" ht="15" x14ac:dyDescent="0.2">
      <c r="A60" s="7"/>
      <c r="B60" s="57">
        <v>1</v>
      </c>
      <c r="C60" s="57">
        <v>2</v>
      </c>
      <c r="D60" s="57">
        <v>3</v>
      </c>
      <c r="E60" s="57">
        <v>4</v>
      </c>
      <c r="F60" s="57">
        <v>5</v>
      </c>
      <c r="G60" s="57">
        <v>6</v>
      </c>
      <c r="H60" s="57">
        <v>7</v>
      </c>
      <c r="I60" s="57">
        <v>8</v>
      </c>
      <c r="J60" s="57">
        <v>9</v>
      </c>
      <c r="K60" s="57">
        <v>10</v>
      </c>
    </row>
    <row r="61" spans="1:11" ht="15" x14ac:dyDescent="0.2">
      <c r="A61" s="7"/>
      <c r="B61" s="55">
        <v>1</v>
      </c>
      <c r="C61" s="55" t="s">
        <v>32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5">
        <v>2</v>
      </c>
      <c r="C62" s="55" t="s">
        <v>33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55">
        <v>3</v>
      </c>
      <c r="C63" s="55" t="s">
        <v>34</v>
      </c>
      <c r="D63" s="4"/>
      <c r="E63" s="4"/>
      <c r="F63" s="4"/>
      <c r="G63" s="4"/>
      <c r="H63" s="4"/>
      <c r="I63" s="4"/>
      <c r="J63" s="4"/>
      <c r="K63" s="4"/>
    </row>
    <row r="64" spans="1:11" ht="15" x14ac:dyDescent="0.2">
      <c r="A64" s="7"/>
      <c r="B64" s="55" t="s">
        <v>26</v>
      </c>
      <c r="C64" s="55" t="s">
        <v>26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/>
      <c r="B65" s="9"/>
    </row>
    <row r="66" spans="1:11" ht="24" customHeight="1" x14ac:dyDescent="0.2">
      <c r="A66" s="7"/>
      <c r="B66" s="9" t="s">
        <v>199</v>
      </c>
      <c r="H66" s="8" t="s">
        <v>200</v>
      </c>
    </row>
    <row r="67" spans="1:11" x14ac:dyDescent="0.2">
      <c r="B67" s="8" t="s">
        <v>201</v>
      </c>
      <c r="H67" s="8" t="s">
        <v>202</v>
      </c>
    </row>
    <row r="68" spans="1:11" x14ac:dyDescent="0.2">
      <c r="A68" s="7"/>
      <c r="B68" s="2"/>
      <c r="G68" s="7"/>
      <c r="K68" s="7"/>
    </row>
    <row r="69" spans="1:11" x14ac:dyDescent="0.2">
      <c r="A69" s="7"/>
      <c r="B69" s="9"/>
    </row>
    <row r="70" spans="1:11" x14ac:dyDescent="0.2">
      <c r="A70" s="7"/>
      <c r="B70" s="1"/>
      <c r="G70" s="60" t="s">
        <v>35</v>
      </c>
    </row>
    <row r="71" spans="1:11" x14ac:dyDescent="0.2">
      <c r="A71" s="7"/>
      <c r="B71" s="9"/>
    </row>
    <row r="72" spans="1:11" ht="35.25" customHeight="1" x14ac:dyDescent="0.2">
      <c r="A72" s="7"/>
      <c r="B72" s="97" t="s">
        <v>206</v>
      </c>
      <c r="C72" s="97"/>
      <c r="D72" s="97"/>
      <c r="E72" s="97"/>
      <c r="F72" s="97"/>
      <c r="G72" s="97"/>
      <c r="H72" s="5"/>
      <c r="I72" s="5"/>
      <c r="J72" s="5"/>
      <c r="K72" s="5"/>
    </row>
    <row r="73" spans="1:11" ht="15" customHeight="1" x14ac:dyDescent="0.2">
      <c r="A73" s="7"/>
      <c r="B73" s="1"/>
      <c r="D73" s="10" t="s">
        <v>80</v>
      </c>
      <c r="E73" s="10"/>
      <c r="F73" s="10"/>
      <c r="G73" s="10"/>
      <c r="H73" s="7"/>
      <c r="I73" s="7"/>
      <c r="J73" s="7"/>
      <c r="K73" s="7"/>
    </row>
    <row r="74" spans="1:11" x14ac:dyDescent="0.2">
      <c r="A74" s="7"/>
      <c r="B74" s="1"/>
    </row>
    <row r="75" spans="1:11" x14ac:dyDescent="0.2">
      <c r="A75" s="7"/>
      <c r="B75" s="99" t="s">
        <v>146</v>
      </c>
      <c r="C75" s="99"/>
      <c r="D75" s="99"/>
      <c r="E75" s="99"/>
      <c r="F75" s="99"/>
      <c r="G75" s="99"/>
      <c r="H75" s="6"/>
      <c r="I75" s="6"/>
      <c r="J75" s="6"/>
      <c r="K75" s="6"/>
    </row>
    <row r="76" spans="1:11" x14ac:dyDescent="0.2">
      <c r="A76" s="7"/>
      <c r="B76" s="7"/>
      <c r="E76" s="10" t="s">
        <v>72</v>
      </c>
      <c r="F76" s="7"/>
    </row>
    <row r="77" spans="1:11" x14ac:dyDescent="0.2">
      <c r="A77" s="7"/>
      <c r="B77" s="48" t="s">
        <v>140</v>
      </c>
    </row>
    <row r="78" spans="1:11" x14ac:dyDescent="0.2">
      <c r="A78" s="7"/>
      <c r="B78" s="56" t="s">
        <v>16</v>
      </c>
    </row>
    <row r="79" spans="1:11" x14ac:dyDescent="0.2">
      <c r="A79" s="7"/>
      <c r="B79" s="1"/>
    </row>
    <row r="80" spans="1:11" x14ac:dyDescent="0.2">
      <c r="A80" s="7"/>
      <c r="B80" s="9"/>
    </row>
    <row r="81" spans="1:7" x14ac:dyDescent="0.2">
      <c r="A81" s="7"/>
      <c r="B81" s="125" t="s">
        <v>0</v>
      </c>
      <c r="C81" s="125" t="s">
        <v>36</v>
      </c>
      <c r="D81" s="125" t="s">
        <v>37</v>
      </c>
      <c r="E81" s="125" t="s">
        <v>73</v>
      </c>
      <c r="F81" s="125" t="s">
        <v>70</v>
      </c>
      <c r="G81" s="125" t="s">
        <v>74</v>
      </c>
    </row>
    <row r="82" spans="1:7" ht="63" customHeight="1" x14ac:dyDescent="0.2">
      <c r="A82" s="7"/>
      <c r="B82" s="125"/>
      <c r="C82" s="125"/>
      <c r="D82" s="125"/>
      <c r="E82" s="125"/>
      <c r="F82" s="125"/>
      <c r="G82" s="125"/>
    </row>
    <row r="83" spans="1:7" ht="15.75" thickBot="1" x14ac:dyDescent="0.25">
      <c r="A83" s="7"/>
      <c r="B83" s="57">
        <v>1</v>
      </c>
      <c r="C83" s="57">
        <v>2</v>
      </c>
      <c r="D83" s="57">
        <v>3</v>
      </c>
      <c r="E83" s="57">
        <v>4</v>
      </c>
      <c r="F83" s="57">
        <v>5</v>
      </c>
      <c r="G83" s="57">
        <v>6</v>
      </c>
    </row>
    <row r="84" spans="1:7" ht="13.9" customHeight="1" x14ac:dyDescent="0.2">
      <c r="A84" s="7"/>
      <c r="B84" s="103" t="s">
        <v>81</v>
      </c>
      <c r="C84" s="103" t="s">
        <v>109</v>
      </c>
      <c r="D84" s="29" t="s">
        <v>96</v>
      </c>
      <c r="E84" s="49">
        <v>9.7289999999999992</v>
      </c>
      <c r="F84" s="49">
        <v>9.7289999999999992</v>
      </c>
      <c r="G84" s="113">
        <f>K15</f>
        <v>24.792999999999999</v>
      </c>
    </row>
    <row r="85" spans="1:7" ht="13.9" customHeight="1" x14ac:dyDescent="0.2">
      <c r="A85" s="7"/>
      <c r="B85" s="111"/>
      <c r="C85" s="111"/>
      <c r="D85" s="29" t="s">
        <v>97</v>
      </c>
      <c r="E85" s="22">
        <v>5.0620000000000003</v>
      </c>
      <c r="F85" s="22">
        <v>5.0620000000000003</v>
      </c>
      <c r="G85" s="114"/>
    </row>
    <row r="86" spans="1:7" ht="13.9" customHeight="1" x14ac:dyDescent="0.2">
      <c r="A86" s="7"/>
      <c r="B86" s="111"/>
      <c r="C86" s="111"/>
      <c r="D86" s="29" t="s">
        <v>148</v>
      </c>
      <c r="E86" s="22">
        <v>5.0400000000000002E-3</v>
      </c>
      <c r="F86" s="22">
        <v>5.0400000000000002E-3</v>
      </c>
      <c r="G86" s="114"/>
    </row>
    <row r="87" spans="1:7" ht="13.9" customHeight="1" x14ac:dyDescent="0.2">
      <c r="A87" s="7"/>
      <c r="B87" s="111"/>
      <c r="C87" s="111"/>
      <c r="D87" s="30" t="s">
        <v>98</v>
      </c>
      <c r="E87" s="22">
        <v>2.5999999999999999E-2</v>
      </c>
      <c r="F87" s="22">
        <v>2.5999999999999999E-2</v>
      </c>
      <c r="G87" s="114"/>
    </row>
    <row r="88" spans="1:7" ht="13.9" customHeight="1" x14ac:dyDescent="0.2">
      <c r="A88" s="7"/>
      <c r="B88" s="111"/>
      <c r="C88" s="111"/>
      <c r="D88" s="29" t="s">
        <v>123</v>
      </c>
      <c r="E88" s="22">
        <v>7.4999999999999997E-2</v>
      </c>
      <c r="F88" s="22">
        <v>7.4999999999999997E-2</v>
      </c>
      <c r="G88" s="114"/>
    </row>
    <row r="89" spans="1:7" ht="13.9" customHeight="1" x14ac:dyDescent="0.2">
      <c r="A89" s="7"/>
      <c r="B89" s="111"/>
      <c r="C89" s="111"/>
      <c r="D89" s="31" t="s">
        <v>100</v>
      </c>
      <c r="E89" s="22">
        <v>0</v>
      </c>
      <c r="F89" s="22">
        <v>0</v>
      </c>
      <c r="G89" s="114"/>
    </row>
    <row r="90" spans="1:7" ht="22.5" x14ac:dyDescent="0.2">
      <c r="A90" s="7"/>
      <c r="B90" s="111"/>
      <c r="C90" s="111"/>
      <c r="D90" s="32" t="s">
        <v>99</v>
      </c>
      <c r="E90" s="22">
        <v>7.0000000000000007E-2</v>
      </c>
      <c r="F90" s="22">
        <v>7.0000000000000007E-2</v>
      </c>
      <c r="G90" s="114"/>
    </row>
    <row r="91" spans="1:7" ht="14.45" customHeight="1" thickBot="1" x14ac:dyDescent="0.25">
      <c r="A91" s="7"/>
      <c r="B91" s="112"/>
      <c r="C91" s="112"/>
      <c r="D91" s="31" t="s">
        <v>203</v>
      </c>
      <c r="E91" s="50">
        <v>0.53096199999999993</v>
      </c>
      <c r="F91" s="50">
        <v>0.53096199999999993</v>
      </c>
      <c r="G91" s="115"/>
    </row>
    <row r="92" spans="1:7" ht="12" customHeight="1" x14ac:dyDescent="0.2">
      <c r="A92" s="7"/>
      <c r="B92" s="103" t="s">
        <v>82</v>
      </c>
      <c r="C92" s="103" t="s">
        <v>111</v>
      </c>
      <c r="D92" s="31" t="s">
        <v>97</v>
      </c>
      <c r="E92" s="49">
        <v>2.7</v>
      </c>
      <c r="F92" s="49">
        <v>2.7</v>
      </c>
      <c r="G92" s="116">
        <f>K16</f>
        <v>6.4210000000000003</v>
      </c>
    </row>
    <row r="93" spans="1:7" ht="2.25" hidden="1" customHeight="1" x14ac:dyDescent="0.2">
      <c r="A93" s="7"/>
      <c r="B93" s="111" t="s">
        <v>82</v>
      </c>
      <c r="C93" s="111"/>
      <c r="D93" s="31" t="s">
        <v>124</v>
      </c>
      <c r="E93" s="22">
        <v>0</v>
      </c>
      <c r="F93" s="22">
        <v>0</v>
      </c>
      <c r="G93" s="117"/>
    </row>
    <row r="94" spans="1:7" ht="13.9" hidden="1" customHeight="1" x14ac:dyDescent="0.2">
      <c r="A94" s="7"/>
      <c r="B94" s="111"/>
      <c r="C94" s="111"/>
      <c r="D94" s="31" t="s">
        <v>115</v>
      </c>
      <c r="E94" s="22">
        <v>0</v>
      </c>
      <c r="F94" s="22">
        <v>0</v>
      </c>
      <c r="G94" s="117"/>
    </row>
    <row r="95" spans="1:7" ht="3.75" hidden="1" customHeight="1" x14ac:dyDescent="0.2">
      <c r="A95" s="7"/>
      <c r="B95" s="111"/>
      <c r="C95" s="111"/>
      <c r="D95" s="31" t="s">
        <v>116</v>
      </c>
      <c r="E95" s="34">
        <v>0</v>
      </c>
      <c r="F95" s="34">
        <v>0</v>
      </c>
      <c r="G95" s="117"/>
    </row>
    <row r="96" spans="1:7" ht="14.45" customHeight="1" thickBot="1" x14ac:dyDescent="0.25">
      <c r="A96" s="7"/>
      <c r="B96" s="111" t="s">
        <v>82</v>
      </c>
      <c r="C96" s="111"/>
      <c r="D96" s="31" t="s">
        <v>203</v>
      </c>
      <c r="E96" s="50">
        <v>4.2122950000000001</v>
      </c>
      <c r="F96" s="50">
        <v>4.2122950000000001</v>
      </c>
      <c r="G96" s="118"/>
    </row>
    <row r="97" spans="1:9" ht="13.9" customHeight="1" x14ac:dyDescent="0.2">
      <c r="A97" s="7"/>
      <c r="B97" s="103" t="s">
        <v>83</v>
      </c>
      <c r="C97" s="119" t="s">
        <v>112</v>
      </c>
      <c r="D97" s="33" t="s">
        <v>117</v>
      </c>
      <c r="E97" s="49">
        <v>114.464</v>
      </c>
      <c r="F97" s="49">
        <v>114.464</v>
      </c>
      <c r="G97" s="116" t="str">
        <f>K17</f>
        <v>нет свободной мощности</v>
      </c>
    </row>
    <row r="98" spans="1:9" x14ac:dyDescent="0.2">
      <c r="A98" s="7"/>
      <c r="B98" s="111"/>
      <c r="C98" s="119"/>
      <c r="D98" s="33" t="s">
        <v>118</v>
      </c>
      <c r="E98" s="22">
        <v>60.009</v>
      </c>
      <c r="F98" s="22">
        <v>60.009</v>
      </c>
      <c r="G98" s="121"/>
    </row>
    <row r="99" spans="1:9" x14ac:dyDescent="0.2">
      <c r="A99" s="7"/>
      <c r="B99" s="111"/>
      <c r="C99" s="119"/>
      <c r="D99" s="33" t="s">
        <v>119</v>
      </c>
      <c r="E99" s="22">
        <v>1.7050000000000001</v>
      </c>
      <c r="F99" s="22">
        <v>1.7050000000000001</v>
      </c>
      <c r="G99" s="121"/>
    </row>
    <row r="100" spans="1:9" ht="13.9" customHeight="1" x14ac:dyDescent="0.2">
      <c r="A100" s="7"/>
      <c r="B100" s="111"/>
      <c r="C100" s="120"/>
      <c r="D100" s="31" t="s">
        <v>120</v>
      </c>
      <c r="E100" s="22">
        <v>1.9359999999999999</v>
      </c>
      <c r="F100" s="22">
        <v>1.9359999999999999</v>
      </c>
      <c r="G100" s="121"/>
    </row>
    <row r="101" spans="1:9" ht="13.9" customHeight="1" x14ac:dyDescent="0.2">
      <c r="A101" s="7"/>
      <c r="B101" s="111"/>
      <c r="C101" s="120"/>
      <c r="D101" s="31" t="s">
        <v>121</v>
      </c>
      <c r="E101" s="22"/>
      <c r="F101" s="22"/>
      <c r="G101" s="121"/>
    </row>
    <row r="102" spans="1:9" ht="13.9" customHeight="1" thickBot="1" x14ac:dyDescent="0.25">
      <c r="A102" s="7"/>
      <c r="B102" s="111"/>
      <c r="C102" s="120"/>
      <c r="D102" s="31" t="s">
        <v>203</v>
      </c>
      <c r="E102" s="50">
        <v>0.59225399999999995</v>
      </c>
      <c r="F102" s="50">
        <v>0.59225399999999995</v>
      </c>
      <c r="G102" s="121"/>
    </row>
    <row r="103" spans="1:9" ht="13.9" customHeight="1" x14ac:dyDescent="0.2">
      <c r="A103" s="7"/>
      <c r="B103" s="104"/>
      <c r="C103" s="119" t="s">
        <v>111</v>
      </c>
      <c r="D103" s="33" t="s">
        <v>117</v>
      </c>
      <c r="E103" s="51">
        <v>163.31299999999999</v>
      </c>
      <c r="F103" s="51">
        <v>163.31299999999999</v>
      </c>
      <c r="G103" s="121"/>
    </row>
    <row r="104" spans="1:9" ht="13.9" customHeight="1" x14ac:dyDescent="0.2">
      <c r="A104" s="7"/>
      <c r="B104" s="105"/>
      <c r="C104" s="123"/>
      <c r="D104" s="33" t="s">
        <v>118</v>
      </c>
      <c r="E104" s="35">
        <v>28.897238000000002</v>
      </c>
      <c r="F104" s="35">
        <v>28.897238000000002</v>
      </c>
      <c r="G104" s="122"/>
    </row>
    <row r="105" spans="1:9" ht="13.9" customHeight="1" x14ac:dyDescent="0.2">
      <c r="A105" s="7"/>
      <c r="B105" s="64" t="s">
        <v>38</v>
      </c>
      <c r="C105" s="65" t="s">
        <v>144</v>
      </c>
      <c r="D105" s="66" t="s">
        <v>144</v>
      </c>
      <c r="E105" s="67">
        <f>SUM(E84:E104)</f>
        <v>393.32678900000008</v>
      </c>
      <c r="F105" s="67">
        <f>SUM(F84:F104)</f>
        <v>393.32678900000008</v>
      </c>
      <c r="G105" s="64" t="s">
        <v>144</v>
      </c>
      <c r="I105" s="60"/>
    </row>
    <row r="106" spans="1:9" ht="13.9" customHeight="1" x14ac:dyDescent="0.25">
      <c r="A106" s="7"/>
      <c r="B106" s="39"/>
      <c r="C106" s="40"/>
      <c r="D106" s="41"/>
      <c r="E106" s="42"/>
      <c r="F106" s="42"/>
      <c r="G106" s="43"/>
      <c r="I106" s="60"/>
    </row>
    <row r="107" spans="1:9" ht="24" customHeight="1" x14ac:dyDescent="0.2">
      <c r="A107" s="7"/>
      <c r="B107" s="9" t="s">
        <v>199</v>
      </c>
      <c r="H107" s="8" t="s">
        <v>200</v>
      </c>
    </row>
    <row r="108" spans="1:9" x14ac:dyDescent="0.2">
      <c r="B108" s="8" t="s">
        <v>201</v>
      </c>
      <c r="H108" s="8" t="s">
        <v>202</v>
      </c>
    </row>
    <row r="109" spans="1:9" ht="13.9" customHeight="1" x14ac:dyDescent="0.25">
      <c r="A109" s="7"/>
      <c r="B109" s="39"/>
      <c r="C109" s="40"/>
      <c r="D109" s="41"/>
      <c r="E109" s="42"/>
      <c r="F109" s="42"/>
      <c r="G109" s="43"/>
      <c r="I109" s="77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77"/>
    </row>
    <row r="111" spans="1:9" x14ac:dyDescent="0.2">
      <c r="A111" s="7"/>
      <c r="B111" s="1"/>
      <c r="I111" s="60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24" t="s">
        <v>40</v>
      </c>
      <c r="C113" s="124"/>
      <c r="D113" s="124"/>
      <c r="E113" s="124"/>
      <c r="F113" s="124"/>
      <c r="G113" s="124"/>
      <c r="H113" s="124"/>
      <c r="I113" s="124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57" t="s">
        <v>41</v>
      </c>
      <c r="C117" s="57" t="s">
        <v>42</v>
      </c>
      <c r="D117" s="57" t="s">
        <v>43</v>
      </c>
      <c r="E117" s="57" t="s">
        <v>44</v>
      </c>
      <c r="F117" s="57" t="s">
        <v>45</v>
      </c>
      <c r="G117" s="57" t="s">
        <v>46</v>
      </c>
      <c r="H117" s="57" t="s">
        <v>47</v>
      </c>
      <c r="I117" s="57" t="s">
        <v>48</v>
      </c>
    </row>
    <row r="118" spans="1:9" ht="15" x14ac:dyDescent="0.2">
      <c r="A118" s="7"/>
      <c r="B118" s="57">
        <v>1</v>
      </c>
      <c r="C118" s="57">
        <v>2</v>
      </c>
      <c r="D118" s="57">
        <v>3</v>
      </c>
      <c r="E118" s="57">
        <v>4</v>
      </c>
      <c r="F118" s="57">
        <v>5</v>
      </c>
      <c r="G118" s="57">
        <v>6</v>
      </c>
      <c r="H118" s="57">
        <v>7</v>
      </c>
      <c r="I118" s="57">
        <v>8</v>
      </c>
    </row>
    <row r="119" spans="1:9" ht="28.5" customHeight="1" x14ac:dyDescent="0.2">
      <c r="A119" s="7"/>
      <c r="B119" s="94" t="s">
        <v>101</v>
      </c>
      <c r="C119" s="4" t="s">
        <v>88</v>
      </c>
      <c r="D119" s="25">
        <v>80</v>
      </c>
      <c r="E119" s="25">
        <v>25</v>
      </c>
      <c r="F119" s="25"/>
      <c r="G119" s="25">
        <f>D119-E119</f>
        <v>55</v>
      </c>
      <c r="H119" s="4"/>
      <c r="I119" s="4"/>
    </row>
    <row r="120" spans="1:9" x14ac:dyDescent="0.2">
      <c r="A120" s="7"/>
      <c r="B120" s="96"/>
      <c r="C120" s="4" t="s">
        <v>89</v>
      </c>
      <c r="D120" s="25">
        <v>9</v>
      </c>
      <c r="E120" s="25">
        <v>2.2999999999999998</v>
      </c>
      <c r="F120" s="25"/>
      <c r="G120" s="25">
        <f t="shared" ref="G120:G126" si="9">D120-E120</f>
        <v>6.7</v>
      </c>
      <c r="H120" s="4"/>
      <c r="I120" s="4"/>
    </row>
    <row r="121" spans="1:9" ht="28.5" customHeight="1" x14ac:dyDescent="0.2">
      <c r="A121" s="7"/>
      <c r="B121" s="94" t="s">
        <v>102</v>
      </c>
      <c r="C121" s="4" t="s">
        <v>103</v>
      </c>
      <c r="D121" s="25">
        <v>5</v>
      </c>
      <c r="E121" s="25">
        <v>0.5</v>
      </c>
      <c r="F121" s="25"/>
      <c r="G121" s="25">
        <f t="shared" si="9"/>
        <v>4.5</v>
      </c>
      <c r="H121" s="4"/>
      <c r="I121" s="4"/>
    </row>
    <row r="122" spans="1:9" x14ac:dyDescent="0.2">
      <c r="A122" s="7"/>
      <c r="B122" s="95"/>
      <c r="C122" s="4" t="s">
        <v>104</v>
      </c>
      <c r="D122" s="25">
        <v>40</v>
      </c>
      <c r="E122" s="25">
        <v>1</v>
      </c>
      <c r="F122" s="25"/>
      <c r="G122" s="25">
        <f t="shared" si="9"/>
        <v>39</v>
      </c>
      <c r="H122" s="4"/>
      <c r="I122" s="4"/>
    </row>
    <row r="123" spans="1:9" ht="28.5" x14ac:dyDescent="0.2">
      <c r="A123" s="7"/>
      <c r="B123" s="95"/>
      <c r="C123" s="4" t="s">
        <v>105</v>
      </c>
      <c r="D123" s="25">
        <v>4.8</v>
      </c>
      <c r="E123" s="25">
        <v>0.55000000000000004</v>
      </c>
      <c r="F123" s="25"/>
      <c r="G123" s="25">
        <f t="shared" si="9"/>
        <v>4.25</v>
      </c>
      <c r="H123" s="4"/>
      <c r="I123" s="4"/>
    </row>
    <row r="124" spans="1:9" ht="28.5" x14ac:dyDescent="0.2">
      <c r="A124" s="7"/>
      <c r="B124" s="95"/>
      <c r="C124" s="4" t="s">
        <v>108</v>
      </c>
      <c r="D124" s="25">
        <v>15</v>
      </c>
      <c r="E124" s="25">
        <v>0.5</v>
      </c>
      <c r="F124" s="25"/>
      <c r="G124" s="25">
        <f t="shared" si="9"/>
        <v>14.5</v>
      </c>
      <c r="H124" s="4"/>
      <c r="I124" s="4"/>
    </row>
    <row r="125" spans="1:9" x14ac:dyDescent="0.2">
      <c r="A125" s="7"/>
      <c r="B125" s="95"/>
      <c r="C125" s="4" t="s">
        <v>106</v>
      </c>
      <c r="D125" s="25">
        <v>150</v>
      </c>
      <c r="E125" s="25">
        <v>20</v>
      </c>
      <c r="F125" s="25"/>
      <c r="G125" s="25">
        <f t="shared" si="9"/>
        <v>130</v>
      </c>
      <c r="H125" s="4"/>
      <c r="I125" s="4"/>
    </row>
    <row r="126" spans="1:9" x14ac:dyDescent="0.2">
      <c r="A126" s="7"/>
      <c r="B126" s="96"/>
      <c r="C126" s="4" t="s">
        <v>107</v>
      </c>
      <c r="D126" s="25">
        <v>160</v>
      </c>
      <c r="E126" s="25">
        <v>151</v>
      </c>
      <c r="F126" s="25"/>
      <c r="G126" s="25">
        <f t="shared" si="9"/>
        <v>9</v>
      </c>
      <c r="H126" s="4"/>
      <c r="I126" s="4"/>
    </row>
    <row r="127" spans="1:9" x14ac:dyDescent="0.2">
      <c r="A127" s="7"/>
      <c r="B127" s="9"/>
    </row>
    <row r="128" spans="1:9" ht="24" customHeight="1" x14ac:dyDescent="0.2">
      <c r="A128" s="7"/>
      <c r="B128" s="9" t="s">
        <v>199</v>
      </c>
      <c r="H128" s="8" t="s">
        <v>200</v>
      </c>
    </row>
    <row r="129" spans="1:14" x14ac:dyDescent="0.2">
      <c r="B129" s="8" t="s">
        <v>201</v>
      </c>
      <c r="H129" s="8" t="s">
        <v>202</v>
      </c>
    </row>
    <row r="130" spans="1:14" x14ac:dyDescent="0.2">
      <c r="A130" s="7"/>
      <c r="B130" s="1"/>
    </row>
    <row r="131" spans="1:14" x14ac:dyDescent="0.2">
      <c r="A131" s="7"/>
      <c r="B131" s="9"/>
      <c r="H131" s="60" t="s">
        <v>49</v>
      </c>
    </row>
    <row r="132" spans="1:14" x14ac:dyDescent="0.2">
      <c r="A132" s="7"/>
      <c r="B132" s="9"/>
      <c r="H132" s="60"/>
    </row>
    <row r="133" spans="1:14" ht="39.75" customHeight="1" x14ac:dyDescent="0.2">
      <c r="A133" s="7"/>
      <c r="B133" s="97" t="s">
        <v>204</v>
      </c>
      <c r="C133" s="97"/>
      <c r="D133" s="97"/>
      <c r="E133" s="97"/>
      <c r="F133" s="97"/>
      <c r="G133" s="97"/>
      <c r="H133" s="5"/>
      <c r="I133" s="5"/>
      <c r="J133" s="5"/>
      <c r="K133" s="5"/>
    </row>
    <row r="134" spans="1:14" x14ac:dyDescent="0.2">
      <c r="A134" s="7"/>
      <c r="B134" s="1"/>
      <c r="C134" s="98" t="s">
        <v>15</v>
      </c>
      <c r="D134" s="98"/>
      <c r="E134" s="98"/>
      <c r="F134" s="98"/>
      <c r="G134" s="10"/>
      <c r="H134" s="7"/>
      <c r="I134" s="7"/>
      <c r="J134" s="7"/>
      <c r="K134" s="7"/>
    </row>
    <row r="135" spans="1:14" x14ac:dyDescent="0.2">
      <c r="A135" s="7"/>
      <c r="B135" s="1"/>
    </row>
    <row r="136" spans="1:14" x14ac:dyDescent="0.2">
      <c r="A136" s="7"/>
      <c r="B136" s="99" t="s">
        <v>149</v>
      </c>
      <c r="C136" s="99"/>
      <c r="D136" s="99"/>
      <c r="E136" s="99"/>
      <c r="F136" s="99"/>
      <c r="G136" s="99"/>
      <c r="H136" s="6"/>
      <c r="I136" s="6"/>
      <c r="J136" s="6"/>
      <c r="K136" s="6"/>
    </row>
    <row r="137" spans="1:14" x14ac:dyDescent="0.2">
      <c r="A137" s="7"/>
      <c r="B137" s="7"/>
      <c r="E137" s="10" t="s">
        <v>72</v>
      </c>
      <c r="F137" s="7"/>
    </row>
    <row r="138" spans="1:14" x14ac:dyDescent="0.2">
      <c r="A138" s="7"/>
      <c r="B138" s="48" t="s">
        <v>140</v>
      </c>
    </row>
    <row r="139" spans="1:14" x14ac:dyDescent="0.2">
      <c r="A139" s="7"/>
      <c r="B139" s="56" t="s">
        <v>16</v>
      </c>
    </row>
    <row r="140" spans="1:14" x14ac:dyDescent="0.2">
      <c r="A140" s="7"/>
      <c r="B140" s="1"/>
    </row>
    <row r="141" spans="1:14" x14ac:dyDescent="0.2">
      <c r="A141" s="7"/>
      <c r="B141" s="9"/>
    </row>
    <row r="142" spans="1:14" ht="103.5" customHeight="1" x14ac:dyDescent="0.2">
      <c r="A142" s="7"/>
      <c r="B142" s="57" t="s">
        <v>75</v>
      </c>
      <c r="C142" s="57" t="s">
        <v>50</v>
      </c>
      <c r="D142" s="57" t="s">
        <v>51</v>
      </c>
      <c r="E142" s="57" t="s">
        <v>52</v>
      </c>
      <c r="F142" s="57" t="s">
        <v>71</v>
      </c>
      <c r="G142" s="57" t="s">
        <v>70</v>
      </c>
      <c r="H142" s="57" t="s">
        <v>78</v>
      </c>
    </row>
    <row r="143" spans="1:14" ht="15" x14ac:dyDescent="0.2">
      <c r="A143" s="7"/>
      <c r="B143" s="57">
        <v>1</v>
      </c>
      <c r="C143" s="57">
        <v>2</v>
      </c>
      <c r="D143" s="57">
        <v>3</v>
      </c>
      <c r="E143" s="57">
        <v>4</v>
      </c>
      <c r="F143" s="57">
        <v>5</v>
      </c>
      <c r="G143" s="57">
        <v>6</v>
      </c>
      <c r="H143" s="57">
        <v>7</v>
      </c>
    </row>
    <row r="144" spans="1:14" ht="15" x14ac:dyDescent="0.2">
      <c r="A144" s="7"/>
      <c r="B144" s="100" t="s">
        <v>92</v>
      </c>
      <c r="C144" s="103" t="s">
        <v>94</v>
      </c>
      <c r="D144" s="19" t="s">
        <v>96</v>
      </c>
      <c r="E144" s="20">
        <v>2</v>
      </c>
      <c r="F144" s="52">
        <v>9.7289999999999992</v>
      </c>
      <c r="G144" s="52">
        <v>9.7289999999999992</v>
      </c>
      <c r="H144" s="106">
        <f>N145</f>
        <v>29.598666666666666</v>
      </c>
      <c r="I144" s="21"/>
      <c r="J144" s="21"/>
      <c r="K144" s="21"/>
      <c r="L144" s="21"/>
      <c r="M144" s="8">
        <v>483.5</v>
      </c>
      <c r="N144" s="23">
        <f>G144+G145+G146+G147+G148+G149</f>
        <v>10.692999999999998</v>
      </c>
    </row>
    <row r="145" spans="1:14" ht="15" x14ac:dyDescent="0.2">
      <c r="A145" s="7"/>
      <c r="B145" s="101"/>
      <c r="C145" s="104"/>
      <c r="D145" s="19" t="s">
        <v>97</v>
      </c>
      <c r="E145" s="20">
        <v>4</v>
      </c>
      <c r="F145" s="22">
        <v>0.79300000000000004</v>
      </c>
      <c r="G145" s="22">
        <v>0.79300000000000004</v>
      </c>
      <c r="H145" s="107"/>
      <c r="I145" s="21"/>
      <c r="J145" s="21"/>
      <c r="K145" s="21"/>
      <c r="L145" s="21"/>
      <c r="M145" s="8">
        <f>M144/12</f>
        <v>40.291666666666664</v>
      </c>
      <c r="N145" s="24">
        <f>M145-N144</f>
        <v>29.598666666666666</v>
      </c>
    </row>
    <row r="146" spans="1:14" ht="22.5" x14ac:dyDescent="0.2">
      <c r="A146" s="7"/>
      <c r="B146" s="101"/>
      <c r="C146" s="104"/>
      <c r="D146" s="19" t="s">
        <v>98</v>
      </c>
      <c r="E146" s="20">
        <v>6</v>
      </c>
      <c r="F146" s="22">
        <v>2.5999999999999999E-2</v>
      </c>
      <c r="G146" s="22">
        <v>2.5999999999999999E-2</v>
      </c>
      <c r="H146" s="107"/>
      <c r="I146" s="21"/>
      <c r="J146" s="21"/>
      <c r="K146" s="21"/>
      <c r="L146" s="21"/>
    </row>
    <row r="147" spans="1:14" ht="22.5" x14ac:dyDescent="0.2">
      <c r="A147" s="7"/>
      <c r="B147" s="101"/>
      <c r="C147" s="104"/>
      <c r="D147" s="19" t="s">
        <v>99</v>
      </c>
      <c r="E147" s="20">
        <v>5</v>
      </c>
      <c r="F147" s="22">
        <v>7.0000000000000007E-2</v>
      </c>
      <c r="G147" s="22">
        <v>7.0000000000000007E-2</v>
      </c>
      <c r="H147" s="107"/>
      <c r="I147" s="21"/>
      <c r="J147" s="21"/>
      <c r="K147" s="21"/>
      <c r="L147" s="21"/>
    </row>
    <row r="148" spans="1:14" ht="15" x14ac:dyDescent="0.2">
      <c r="A148" s="7"/>
      <c r="B148" s="101"/>
      <c r="C148" s="104"/>
      <c r="D148" s="19" t="s">
        <v>123</v>
      </c>
      <c r="E148" s="20">
        <v>5</v>
      </c>
      <c r="F148" s="22">
        <v>7.4999999999999997E-2</v>
      </c>
      <c r="G148" s="22">
        <v>7.4999999999999997E-2</v>
      </c>
      <c r="H148" s="107"/>
      <c r="I148" s="21"/>
      <c r="J148" s="21"/>
      <c r="K148" s="21"/>
      <c r="L148" s="21"/>
    </row>
    <row r="149" spans="1:14" ht="15" x14ac:dyDescent="0.2">
      <c r="A149" s="7"/>
      <c r="B149" s="102"/>
      <c r="C149" s="105"/>
      <c r="D149" s="19" t="s">
        <v>100</v>
      </c>
      <c r="E149" s="20">
        <v>5</v>
      </c>
      <c r="F149" s="22">
        <v>0</v>
      </c>
      <c r="G149" s="22">
        <v>0</v>
      </c>
      <c r="H149" s="108"/>
      <c r="M149" s="8">
        <v>160</v>
      </c>
      <c r="N149" s="23">
        <f>G150</f>
        <v>0</v>
      </c>
    </row>
    <row r="150" spans="1:14" ht="31.15" customHeight="1" x14ac:dyDescent="0.2">
      <c r="A150" s="7"/>
      <c r="B150" s="18" t="s">
        <v>93</v>
      </c>
      <c r="C150" s="62" t="s">
        <v>95</v>
      </c>
      <c r="D150" s="62" t="s">
        <v>124</v>
      </c>
      <c r="E150" s="38">
        <v>3</v>
      </c>
      <c r="F150" s="22">
        <v>0</v>
      </c>
      <c r="G150" s="22">
        <v>0</v>
      </c>
      <c r="H150" s="54">
        <f>N150</f>
        <v>13.333333333333334</v>
      </c>
      <c r="M150" s="8">
        <f>M149/12</f>
        <v>13.333333333333334</v>
      </c>
      <c r="N150" s="24">
        <f>M150-N149</f>
        <v>13.333333333333334</v>
      </c>
    </row>
    <row r="151" spans="1:14" ht="15" x14ac:dyDescent="0.2">
      <c r="A151" s="7"/>
      <c r="B151" s="64" t="s">
        <v>1</v>
      </c>
      <c r="C151" s="25" t="s">
        <v>144</v>
      </c>
      <c r="D151" s="25" t="s">
        <v>144</v>
      </c>
      <c r="E151" s="25" t="s">
        <v>144</v>
      </c>
      <c r="F151" s="68">
        <f>SUM(F144:F150)</f>
        <v>10.692999999999998</v>
      </c>
      <c r="G151" s="68">
        <f>SUM(G144:G150)</f>
        <v>10.692999999999998</v>
      </c>
      <c r="H151" s="25" t="s">
        <v>144</v>
      </c>
    </row>
    <row r="152" spans="1:14" x14ac:dyDescent="0.2">
      <c r="A152" s="7"/>
      <c r="B152" s="9"/>
    </row>
    <row r="153" spans="1:14" ht="24" customHeight="1" x14ac:dyDescent="0.2">
      <c r="A153" s="7"/>
      <c r="B153" s="9" t="s">
        <v>199</v>
      </c>
      <c r="H153" s="8" t="s">
        <v>200</v>
      </c>
    </row>
    <row r="154" spans="1:14" x14ac:dyDescent="0.2">
      <c r="B154" s="8" t="s">
        <v>201</v>
      </c>
      <c r="H154" s="8" t="s">
        <v>202</v>
      </c>
    </row>
    <row r="155" spans="1:14" x14ac:dyDescent="0.2">
      <c r="A155" s="7"/>
      <c r="B155" s="9"/>
    </row>
    <row r="156" spans="1:14" x14ac:dyDescent="0.2">
      <c r="A156" s="7"/>
      <c r="B156" s="2"/>
    </row>
    <row r="157" spans="1:14" x14ac:dyDescent="0.2">
      <c r="A157" s="7"/>
      <c r="B157" s="9"/>
      <c r="D157" s="7"/>
      <c r="E157" s="60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97" t="s">
        <v>54</v>
      </c>
      <c r="C160" s="97"/>
      <c r="D160" s="97"/>
      <c r="E160" s="97"/>
      <c r="F160" s="26"/>
      <c r="G160" s="26"/>
      <c r="H160" s="26"/>
      <c r="I160" s="26"/>
    </row>
    <row r="161" spans="1:14" ht="25.5" customHeight="1" x14ac:dyDescent="0.2">
      <c r="A161" s="7"/>
      <c r="B161" s="109" t="s">
        <v>208</v>
      </c>
      <c r="C161" s="109"/>
      <c r="D161" s="109"/>
      <c r="E161" s="109"/>
      <c r="F161" s="26"/>
      <c r="G161" s="26"/>
      <c r="H161" s="26"/>
      <c r="I161" s="26"/>
    </row>
    <row r="162" spans="1:14" x14ac:dyDescent="0.2">
      <c r="A162" s="7"/>
      <c r="B162" s="110" t="s">
        <v>15</v>
      </c>
      <c r="C162" s="110"/>
      <c r="D162" s="110"/>
      <c r="E162" s="110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93" t="s">
        <v>125</v>
      </c>
      <c r="N164" s="93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58">
        <v>8.2970000000000006</v>
      </c>
      <c r="N165" s="58">
        <v>8.2970000000000006</v>
      </c>
    </row>
    <row r="166" spans="1:14" ht="14.25" customHeight="1" x14ac:dyDescent="0.2">
      <c r="A166" s="7"/>
      <c r="B166" s="87" t="s">
        <v>55</v>
      </c>
      <c r="C166" s="88"/>
      <c r="D166" s="91" t="s">
        <v>76</v>
      </c>
      <c r="E166" s="91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89"/>
      <c r="C167" s="90"/>
      <c r="D167" s="92"/>
      <c r="E167" s="92"/>
      <c r="F167" s="26"/>
      <c r="G167" s="26"/>
      <c r="H167" s="26"/>
      <c r="I167" s="26"/>
      <c r="J167" s="26"/>
      <c r="K167" s="26"/>
      <c r="L167" s="26"/>
      <c r="M167" s="93" t="s">
        <v>126</v>
      </c>
      <c r="N167" s="93"/>
    </row>
    <row r="168" spans="1:14" ht="15" x14ac:dyDescent="0.2">
      <c r="A168" s="7"/>
      <c r="B168" s="85">
        <v>1</v>
      </c>
      <c r="C168" s="86"/>
      <c r="D168" s="63">
        <v>2</v>
      </c>
      <c r="E168" s="63">
        <v>3</v>
      </c>
      <c r="F168" s="26"/>
      <c r="G168" s="26"/>
      <c r="H168" s="26"/>
      <c r="I168" s="26"/>
      <c r="J168" s="26"/>
      <c r="K168" s="26"/>
      <c r="L168" s="26"/>
      <c r="M168" s="58">
        <v>2.863</v>
      </c>
      <c r="N168" s="58">
        <v>2.863</v>
      </c>
    </row>
    <row r="169" spans="1:14" ht="15" customHeight="1" x14ac:dyDescent="0.2">
      <c r="A169" s="7"/>
      <c r="B169" s="81" t="s">
        <v>56</v>
      </c>
      <c r="C169" s="82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58">
        <v>1.1950000000000001</v>
      </c>
      <c r="N169" s="58">
        <v>1.1950000000000001</v>
      </c>
    </row>
    <row r="170" spans="1:14" ht="15" x14ac:dyDescent="0.2">
      <c r="A170" s="7"/>
      <c r="B170" s="81" t="s">
        <v>57</v>
      </c>
      <c r="C170" s="82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81" t="s">
        <v>58</v>
      </c>
      <c r="C171" s="82"/>
      <c r="D171" s="44">
        <f>F144*1000</f>
        <v>9729</v>
      </c>
      <c r="E171" s="44">
        <f>G144*1000</f>
        <v>9729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81" t="s">
        <v>59</v>
      </c>
      <c r="C172" s="82"/>
      <c r="D172" s="44">
        <f>F150*1000</f>
        <v>0</v>
      </c>
      <c r="E172" s="44">
        <f>G150*1000</f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81" t="s">
        <v>60</v>
      </c>
      <c r="C173" s="82"/>
      <c r="D173" s="44">
        <f>F145*1000</f>
        <v>793</v>
      </c>
      <c r="E173" s="44">
        <f>G145*1000</f>
        <v>793</v>
      </c>
      <c r="F173" s="26"/>
      <c r="G173" s="26"/>
      <c r="H173" s="26"/>
      <c r="I173" s="26"/>
      <c r="J173" s="26"/>
      <c r="K173" s="26"/>
      <c r="L173" s="36"/>
      <c r="M173" s="83" t="s">
        <v>127</v>
      </c>
      <c r="N173" s="84"/>
    </row>
    <row r="174" spans="1:14" ht="15" x14ac:dyDescent="0.2">
      <c r="A174" s="7"/>
      <c r="B174" s="81" t="s">
        <v>61</v>
      </c>
      <c r="C174" s="82"/>
      <c r="D174" s="44">
        <f>F147+F149+F148</f>
        <v>0.14500000000000002</v>
      </c>
      <c r="E174" s="44">
        <f>G147+G148+G149*1000</f>
        <v>0.14500000000000002</v>
      </c>
      <c r="F174" s="26"/>
      <c r="G174" s="26"/>
      <c r="H174" s="26"/>
      <c r="I174" s="26"/>
      <c r="J174" s="26"/>
      <c r="K174" s="26"/>
      <c r="L174" s="53" t="s">
        <v>128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81" t="s">
        <v>62</v>
      </c>
      <c r="C175" s="82"/>
      <c r="D175" s="44">
        <f>F146*1000</f>
        <v>26</v>
      </c>
      <c r="E175" s="44">
        <f>G146*1000</f>
        <v>26</v>
      </c>
      <c r="F175" s="26"/>
      <c r="G175" s="26"/>
      <c r="H175" s="26"/>
      <c r="I175" s="26"/>
      <c r="J175" s="26"/>
      <c r="K175" s="26"/>
      <c r="L175" s="53" t="s">
        <v>129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81" t="s">
        <v>63</v>
      </c>
      <c r="C176" s="82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3" t="s">
        <v>130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81" t="s">
        <v>64</v>
      </c>
      <c r="C177" s="82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3" t="s">
        <v>131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81" t="s">
        <v>65</v>
      </c>
      <c r="C178" s="82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81" t="s">
        <v>38</v>
      </c>
      <c r="C179" s="82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x14ac:dyDescent="0.2">
      <c r="F180" s="26"/>
      <c r="G180" s="36"/>
      <c r="H180" s="36"/>
      <c r="I180" s="26"/>
    </row>
    <row r="181" spans="1:14" ht="24" customHeight="1" x14ac:dyDescent="0.2">
      <c r="A181" s="7"/>
      <c r="B181" s="9" t="s">
        <v>199</v>
      </c>
      <c r="H181" s="8" t="s">
        <v>200</v>
      </c>
    </row>
    <row r="182" spans="1:14" x14ac:dyDescent="0.2">
      <c r="B182" s="8" t="s">
        <v>201</v>
      </c>
      <c r="H182" s="8" t="s">
        <v>202</v>
      </c>
    </row>
  </sheetData>
  <mergeCells count="70">
    <mergeCell ref="H28:K28"/>
    <mergeCell ref="J1:K1"/>
    <mergeCell ref="B5:G5"/>
    <mergeCell ref="D6:F6"/>
    <mergeCell ref="D8:F8"/>
    <mergeCell ref="B27:K27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B30:K30"/>
    <mergeCell ref="O41:O46"/>
    <mergeCell ref="B48:K48"/>
    <mergeCell ref="H49:K49"/>
    <mergeCell ref="B51:K51"/>
    <mergeCell ref="B72:G72"/>
    <mergeCell ref="B75:G75"/>
    <mergeCell ref="B81:B82"/>
    <mergeCell ref="C81:C82"/>
    <mergeCell ref="D81:D82"/>
    <mergeCell ref="E81:E82"/>
    <mergeCell ref="F81:F82"/>
    <mergeCell ref="G81:G82"/>
    <mergeCell ref="B119:B120"/>
    <mergeCell ref="B84:B91"/>
    <mergeCell ref="C84:C91"/>
    <mergeCell ref="G84:G91"/>
    <mergeCell ref="B92:B96"/>
    <mergeCell ref="C92:C96"/>
    <mergeCell ref="G92:G96"/>
    <mergeCell ref="B97:B104"/>
    <mergeCell ref="C97:C102"/>
    <mergeCell ref="G97:G104"/>
    <mergeCell ref="C103:C104"/>
    <mergeCell ref="B113:I113"/>
    <mergeCell ref="B166:C167"/>
    <mergeCell ref="D166:D167"/>
    <mergeCell ref="E166:E167"/>
    <mergeCell ref="M167:N167"/>
    <mergeCell ref="B121:B126"/>
    <mergeCell ref="B133:G133"/>
    <mergeCell ref="C134:F134"/>
    <mergeCell ref="B136:G136"/>
    <mergeCell ref="B144:B149"/>
    <mergeCell ref="C144:C149"/>
    <mergeCell ref="H144:H149"/>
    <mergeCell ref="B160:E160"/>
    <mergeCell ref="B161:E161"/>
    <mergeCell ref="B162:E162"/>
    <mergeCell ref="M164:N164"/>
    <mergeCell ref="B168:C168"/>
    <mergeCell ref="B169:C169"/>
    <mergeCell ref="B170:C170"/>
    <mergeCell ref="B171:C171"/>
    <mergeCell ref="B172:C172"/>
    <mergeCell ref="B179:C179"/>
    <mergeCell ref="M173:N173"/>
    <mergeCell ref="B174:C174"/>
    <mergeCell ref="B175:C175"/>
    <mergeCell ref="B176:C176"/>
    <mergeCell ref="B177:C177"/>
    <mergeCell ref="B178:C178"/>
    <mergeCell ref="B173:C173"/>
  </mergeCells>
  <pageMargins left="0.7" right="0.7" top="0.75" bottom="0.75" header="0.3" footer="0.3"/>
  <pageSetup paperSize="9" scale="46" fitToHeight="0" orientation="landscape" r:id="rId1"/>
  <rowBreaks count="5" manualBreakCount="5">
    <brk id="22" max="16383" man="1"/>
    <brk id="44" max="16383" man="1"/>
    <brk id="69" max="16383" man="1"/>
    <brk id="110" max="16383" man="1"/>
    <brk id="1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48" zoomScale="85" zoomScaleNormal="85" workbookViewId="0">
      <selection activeCell="E164" sqref="E164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8554687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150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141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14.074999999999999</v>
      </c>
      <c r="I15" s="16">
        <f>H15</f>
        <v>14.074999999999999</v>
      </c>
      <c r="J15" s="16">
        <f>I15</f>
        <v>14.074999999999999</v>
      </c>
      <c r="K15" s="13">
        <f>F15-J15</f>
        <v>26.215999999999998</v>
      </c>
      <c r="M15" s="8">
        <v>483.5</v>
      </c>
      <c r="N15" s="8">
        <f>M15/12</f>
        <v>40.291666666666664</v>
      </c>
      <c r="O15" s="17">
        <f>I15</f>
        <v>14.074999999999999</v>
      </c>
      <c r="P15" s="17">
        <f>N15-O15</f>
        <v>26.216666666666665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5.8319999999999999</v>
      </c>
      <c r="I16" s="16">
        <f t="shared" ref="I16:J17" si="0">H16</f>
        <v>5.8319999999999999</v>
      </c>
      <c r="J16" s="16">
        <f t="shared" si="0"/>
        <v>5.8319999999999999</v>
      </c>
      <c r="K16" s="13">
        <f t="shared" ref="K16:K17" si="1">F16-J16</f>
        <v>7.5010000000000003</v>
      </c>
      <c r="M16" s="8">
        <v>160</v>
      </c>
      <c r="N16" s="8">
        <f t="shared" ref="N16:N17" si="2">M16/12</f>
        <v>13.333333333333334</v>
      </c>
      <c r="O16" s="17">
        <f>I16</f>
        <v>5.8319999999999999</v>
      </c>
      <c r="P16" s="17">
        <f t="shared" ref="P16:P17" si="3">N16-O16</f>
        <v>7.5013333333333341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162.61699999999999</v>
      </c>
      <c r="I17" s="16">
        <f t="shared" si="0"/>
        <v>162.61699999999999</v>
      </c>
      <c r="J17" s="16">
        <f t="shared" si="0"/>
        <v>162.61699999999999</v>
      </c>
      <c r="K17" s="13" t="s">
        <v>122</v>
      </c>
      <c r="M17" s="8">
        <v>1050</v>
      </c>
      <c r="N17" s="8">
        <f t="shared" si="2"/>
        <v>87.5</v>
      </c>
      <c r="O17" s="17">
        <f>I17</f>
        <v>162.61699999999999</v>
      </c>
      <c r="P17" s="17">
        <f t="shared" si="3"/>
        <v>-75.11699999999999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150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141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v>14.074999999999999</v>
      </c>
      <c r="I35" s="16">
        <f>H35</f>
        <v>14.074999999999999</v>
      </c>
      <c r="J35" s="16">
        <f>I35</f>
        <v>14.074999999999999</v>
      </c>
      <c r="K35" s="13">
        <f>F35-J35</f>
        <v>26.215999999999998</v>
      </c>
      <c r="M35" s="8">
        <v>483.5</v>
      </c>
      <c r="N35" s="8">
        <f>M35/12</f>
        <v>40.291666666666664</v>
      </c>
      <c r="O35" s="17">
        <f>I35</f>
        <v>14.074999999999999</v>
      </c>
      <c r="P35" s="17">
        <f>N35-O35</f>
        <v>26.216666666666665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v>3.5249999999999999</v>
      </c>
      <c r="I36" s="16">
        <f t="shared" ref="I36:I37" si="4">H36</f>
        <v>3.5249999999999999</v>
      </c>
      <c r="J36" s="16">
        <f>I36</f>
        <v>3.5249999999999999</v>
      </c>
      <c r="K36" s="13">
        <f>F36-J36</f>
        <v>9.8079999999999998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3.5249999999999999</v>
      </c>
      <c r="P36" s="17">
        <f t="shared" ref="P36:P37" si="7">N36-O36</f>
        <v>9.8083333333333336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v>185.108</v>
      </c>
      <c r="I37" s="16">
        <f t="shared" si="4"/>
        <v>185.108</v>
      </c>
      <c r="J37" s="16">
        <f>I37</f>
        <v>185.108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185.108</v>
      </c>
      <c r="P37" s="17">
        <f t="shared" si="7"/>
        <v>-97.608000000000004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151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141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152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141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9.298</v>
      </c>
      <c r="F82" s="49">
        <v>9.298</v>
      </c>
      <c r="G82" s="113">
        <f>K15</f>
        <v>26.215999999999998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4.0460000000000003</v>
      </c>
      <c r="F83" s="22">
        <v>4.0460000000000003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2.3E-2</v>
      </c>
      <c r="F85" s="22">
        <v>2.3E-2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6.2E-2</v>
      </c>
      <c r="F88" s="22">
        <v>6.2E-2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0.56605661918399819</v>
      </c>
      <c r="F89" s="50">
        <v>0.56605661918399819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2.077</v>
      </c>
      <c r="F90" s="49">
        <v>2.077</v>
      </c>
      <c r="G90" s="116">
        <f>K16</f>
        <v>7.5010000000000003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3.7550340000000006</v>
      </c>
      <c r="F94" s="50">
        <v>3.7550340000000006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104.15</v>
      </c>
      <c r="F95" s="49">
        <v>104.15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54.951999999999998</v>
      </c>
      <c r="F96" s="22">
        <v>54.951999999999998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1.54</v>
      </c>
      <c r="F97" s="22">
        <v>1.54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1.4550000000000001</v>
      </c>
      <c r="F98" s="22">
        <v>1.4550000000000001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/>
      <c r="F99" s="22"/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0.52049699999999999</v>
      </c>
      <c r="F100" s="50">
        <v>0.52049699999999999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137.65100000000001</v>
      </c>
      <c r="F101" s="51">
        <v>137.65100000000001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24.650165000000001</v>
      </c>
      <c r="F102" s="35">
        <v>24.650165000000001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344.82579261918409</v>
      </c>
      <c r="F103" s="67">
        <f>SUM(F82:F102)</f>
        <v>344.82579261918409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153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141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9.298</v>
      </c>
      <c r="G136" s="52">
        <v>9.298</v>
      </c>
      <c r="H136" s="106">
        <f>N137</f>
        <v>30.236666666666665</v>
      </c>
      <c r="I136" s="21"/>
      <c r="J136" s="21"/>
      <c r="K136" s="21"/>
      <c r="L136" s="21"/>
      <c r="M136" s="8">
        <v>483.5</v>
      </c>
      <c r="N136" s="23">
        <f>G136+G137+G138+G139+G140+G141</f>
        <v>10.054999999999998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0.59699999999999998</v>
      </c>
      <c r="G137" s="22">
        <v>0.59699999999999998</v>
      </c>
      <c r="H137" s="107"/>
      <c r="I137" s="21"/>
      <c r="J137" s="21"/>
      <c r="K137" s="21"/>
      <c r="L137" s="21"/>
      <c r="M137" s="8">
        <f>M136/12</f>
        <v>40.291666666666664</v>
      </c>
      <c r="N137" s="24">
        <f>M137-N136</f>
        <v>30.236666666666665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2.3E-2</v>
      </c>
      <c r="G138" s="22">
        <v>2.3E-2</v>
      </c>
      <c r="H138" s="107"/>
      <c r="I138" s="21"/>
      <c r="J138" s="21"/>
      <c r="K138" s="21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6.2E-2</v>
      </c>
      <c r="G139" s="22">
        <v>6.2E-2</v>
      </c>
      <c r="H139" s="107"/>
      <c r="I139" s="21"/>
      <c r="J139" s="21"/>
      <c r="K139" s="21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21"/>
      <c r="J140" s="21"/>
      <c r="K140" s="21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10.054999999999998</v>
      </c>
      <c r="G143" s="68">
        <f>SUM(G136:G142)</f>
        <v>10.054999999999998</v>
      </c>
      <c r="H143" s="25" t="s">
        <v>144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209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9298</v>
      </c>
      <c r="E160" s="44">
        <f>G136*1000</f>
        <v>9298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597</v>
      </c>
      <c r="E162" s="44">
        <f>G137*1000</f>
        <v>597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0.13700000000000001</v>
      </c>
      <c r="E163" s="44">
        <f>G139+G140+G141*1000</f>
        <v>0.13700000000000001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23</v>
      </c>
      <c r="E164" s="44">
        <f>G138*1000</f>
        <v>23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54" zoomScale="85" zoomScaleNormal="85" workbookViewId="0">
      <selection activeCell="E155" sqref="E155:E156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154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143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14.699</v>
      </c>
      <c r="I15" s="16">
        <f>H15</f>
        <v>14.699</v>
      </c>
      <c r="J15" s="16">
        <f>I15</f>
        <v>14.699</v>
      </c>
      <c r="K15" s="13">
        <f>F15-J15</f>
        <v>25.591999999999999</v>
      </c>
      <c r="M15" s="8">
        <v>483.5</v>
      </c>
      <c r="N15" s="8">
        <f>M15/12</f>
        <v>40.291666666666664</v>
      </c>
      <c r="O15" s="17">
        <f>I15</f>
        <v>14.699</v>
      </c>
      <c r="P15" s="17">
        <f>N15-O15</f>
        <v>25.592666666666666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3.4790000000000001</v>
      </c>
      <c r="I16" s="16">
        <f t="shared" ref="I16:J17" si="0">H16</f>
        <v>3.4790000000000001</v>
      </c>
      <c r="J16" s="16">
        <f t="shared" si="0"/>
        <v>3.4790000000000001</v>
      </c>
      <c r="K16" s="13">
        <f>F16-J16</f>
        <v>9.8539999999999992</v>
      </c>
      <c r="M16" s="8">
        <v>160</v>
      </c>
      <c r="N16" s="8">
        <f t="shared" ref="N16:N17" si="1">M16/12</f>
        <v>13.333333333333334</v>
      </c>
      <c r="O16" s="17">
        <f>I16</f>
        <v>3.4790000000000001</v>
      </c>
      <c r="P16" s="17">
        <f t="shared" ref="P16:P17" si="2">N16-O16</f>
        <v>9.8543333333333329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175.691</v>
      </c>
      <c r="I17" s="16">
        <f t="shared" si="0"/>
        <v>175.691</v>
      </c>
      <c r="J17" s="16">
        <f t="shared" si="0"/>
        <v>175.691</v>
      </c>
      <c r="K17" s="13" t="s">
        <v>122</v>
      </c>
      <c r="M17" s="8">
        <v>1050</v>
      </c>
      <c r="N17" s="8">
        <f t="shared" si="1"/>
        <v>87.5</v>
      </c>
      <c r="O17" s="17">
        <f>I17</f>
        <v>175.691</v>
      </c>
      <c r="P17" s="17">
        <f t="shared" si="2"/>
        <v>-88.191000000000003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154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143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14.699</v>
      </c>
      <c r="I35" s="16">
        <f>H35</f>
        <v>14.699</v>
      </c>
      <c r="J35" s="16">
        <f>I35</f>
        <v>14.699</v>
      </c>
      <c r="K35" s="13">
        <f>F35-J35</f>
        <v>25.591999999999999</v>
      </c>
      <c r="M35" s="8">
        <v>483.5</v>
      </c>
      <c r="N35" s="8">
        <f>M35/12</f>
        <v>40.291666666666664</v>
      </c>
      <c r="O35" s="17">
        <f>I35</f>
        <v>14.699</v>
      </c>
      <c r="P35" s="17">
        <f>N35-O35</f>
        <v>25.592666666666666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v>5.968</v>
      </c>
      <c r="I36" s="16">
        <f t="shared" ref="I36:I37" si="3">H36</f>
        <v>5.968</v>
      </c>
      <c r="J36" s="16">
        <f>I36</f>
        <v>5.968</v>
      </c>
      <c r="K36" s="13">
        <f>F36-J36</f>
        <v>7.3650000000000002</v>
      </c>
      <c r="M36" s="8">
        <v>160</v>
      </c>
      <c r="N36" s="8">
        <f t="shared" ref="N36:N37" si="4">M36/12</f>
        <v>13.333333333333334</v>
      </c>
      <c r="O36" s="17">
        <f t="shared" ref="O36:O37" si="5">I36</f>
        <v>5.968</v>
      </c>
      <c r="P36" s="17">
        <f t="shared" ref="P36:P37" si="6">N36-O36</f>
        <v>7.365333333333334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v>156.74100000000001</v>
      </c>
      <c r="I37" s="16">
        <f t="shared" si="3"/>
        <v>156.74100000000001</v>
      </c>
      <c r="J37" s="16">
        <f>I37</f>
        <v>156.74100000000001</v>
      </c>
      <c r="K37" s="12" t="s">
        <v>122</v>
      </c>
      <c r="M37" s="8">
        <v>1050</v>
      </c>
      <c r="N37" s="8">
        <f t="shared" si="4"/>
        <v>87.5</v>
      </c>
      <c r="O37" s="17">
        <f t="shared" si="5"/>
        <v>156.74100000000001</v>
      </c>
      <c r="P37" s="17">
        <f t="shared" si="6"/>
        <v>-69.241000000000014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155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143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156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143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8.9049999999999994</v>
      </c>
      <c r="F82" s="49">
        <v>8.9049999999999994</v>
      </c>
      <c r="G82" s="113">
        <f>K15</f>
        <v>25.591999999999999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4.133</v>
      </c>
      <c r="F83" s="22">
        <v>4.133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0.02</v>
      </c>
      <c r="F85" s="22">
        <v>0.02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0.06</v>
      </c>
      <c r="F88" s="22">
        <v>0.06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1.5012717461226655</v>
      </c>
      <c r="F89" s="50">
        <v>1.5012717461226655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1.944</v>
      </c>
      <c r="F90" s="49">
        <v>1.944</v>
      </c>
      <c r="G90" s="116">
        <f>K16</f>
        <v>9.8539999999999992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4.0238537999999995</v>
      </c>
      <c r="F94" s="50">
        <v>4.0238537999999995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110.711</v>
      </c>
      <c r="F95" s="49">
        <v>110.711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42.524999999999999</v>
      </c>
      <c r="F96" s="22">
        <v>42.524999999999999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1.55</v>
      </c>
      <c r="F97" s="22">
        <v>1.55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1.42</v>
      </c>
      <c r="F98" s="22">
        <v>1.42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/>
      <c r="F99" s="22"/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0.53450399999999998</v>
      </c>
      <c r="F100" s="50">
        <v>0.53450399999999998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134.10499999999999</v>
      </c>
      <c r="F101" s="51">
        <v>134.10499999999999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24.624227000000001</v>
      </c>
      <c r="F102" s="35">
        <v>24.624227000000001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336.13689654612267</v>
      </c>
      <c r="F103" s="67">
        <f>SUM(F82:F102)</f>
        <v>336.13689654612267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7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7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7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7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7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7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7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157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143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8.9049999999999994</v>
      </c>
      <c r="G136" s="52">
        <v>8.9049999999999994</v>
      </c>
      <c r="H136" s="106">
        <f>N137</f>
        <v>30.643666666666668</v>
      </c>
      <c r="I136" s="21"/>
      <c r="J136" s="21"/>
      <c r="K136" s="21"/>
      <c r="L136" s="21"/>
      <c r="M136" s="8">
        <v>483.5</v>
      </c>
      <c r="N136" s="23">
        <f>G136+G137+G138+G139+G140+G141</f>
        <v>9.6479999999999979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0.58799999999999997</v>
      </c>
      <c r="G137" s="22">
        <v>0.58799999999999997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30.643666666666668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0.02</v>
      </c>
      <c r="G138" s="22">
        <v>0.02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0.06</v>
      </c>
      <c r="G139" s="22">
        <v>0.06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9.6479999999999979</v>
      </c>
      <c r="G143" s="68">
        <f>SUM(G136:G142)</f>
        <v>9.6479999999999979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210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8905</v>
      </c>
      <c r="E160" s="44">
        <f>G136*1000</f>
        <v>8905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588</v>
      </c>
      <c r="E162" s="44">
        <f>G137*1000</f>
        <v>588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0.13500000000000001</v>
      </c>
      <c r="E163" s="44">
        <f>G139+G140+G141*1000</f>
        <v>0.13500000000000001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20</v>
      </c>
      <c r="E164" s="44">
        <f>G138*1000</f>
        <v>20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57" zoomScale="85" zoomScaleNormal="85" workbookViewId="0">
      <selection activeCell="E145" sqref="E14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158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142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14.253</v>
      </c>
      <c r="I15" s="16">
        <f>H15</f>
        <v>14.253</v>
      </c>
      <c r="J15" s="16">
        <f>I15</f>
        <v>14.253</v>
      </c>
      <c r="K15" s="13">
        <f>F15-J15</f>
        <v>26.037999999999997</v>
      </c>
      <c r="M15" s="8">
        <v>483.5</v>
      </c>
      <c r="N15" s="8">
        <f>M15/12</f>
        <v>40.291666666666664</v>
      </c>
      <c r="O15" s="17">
        <f>I15</f>
        <v>14.253</v>
      </c>
      <c r="P15" s="17">
        <f>N15-O15</f>
        <v>26.038666666666664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6.0359999999999996</v>
      </c>
      <c r="I16" s="16">
        <f t="shared" ref="I16:J17" si="0">H16</f>
        <v>6.0359999999999996</v>
      </c>
      <c r="J16" s="16">
        <f t="shared" si="0"/>
        <v>6.0359999999999996</v>
      </c>
      <c r="K16" s="13">
        <f t="shared" ref="K16" si="1">F16-J16</f>
        <v>7.2970000000000006</v>
      </c>
      <c r="M16" s="8">
        <v>160</v>
      </c>
      <c r="N16" s="8">
        <f t="shared" ref="N16:N17" si="2">M16/12</f>
        <v>13.333333333333334</v>
      </c>
      <c r="O16" s="17">
        <f>I16</f>
        <v>6.0359999999999996</v>
      </c>
      <c r="P16" s="17">
        <f t="shared" ref="P16:P17" si="3">N16-O16</f>
        <v>7.2973333333333343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117.18300000000001</v>
      </c>
      <c r="I17" s="16">
        <f t="shared" si="0"/>
        <v>117.18300000000001</v>
      </c>
      <c r="J17" s="16">
        <f t="shared" si="0"/>
        <v>117.18300000000001</v>
      </c>
      <c r="K17" s="13" t="s">
        <v>122</v>
      </c>
      <c r="M17" s="8">
        <v>1050</v>
      </c>
      <c r="N17" s="8">
        <f t="shared" si="2"/>
        <v>87.5</v>
      </c>
      <c r="O17" s="17">
        <f>I17</f>
        <v>117.18300000000001</v>
      </c>
      <c r="P17" s="17">
        <f t="shared" si="3"/>
        <v>-29.683000000000007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158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142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14.253</v>
      </c>
      <c r="I35" s="16">
        <f>H35</f>
        <v>14.253</v>
      </c>
      <c r="J35" s="16">
        <f>I35</f>
        <v>14.253</v>
      </c>
      <c r="K35" s="13">
        <f>F35-J35</f>
        <v>26.037999999999997</v>
      </c>
      <c r="M35" s="8">
        <v>483.5</v>
      </c>
      <c r="N35" s="8">
        <f>M35/12</f>
        <v>40.291666666666664</v>
      </c>
      <c r="O35" s="17">
        <f>I35</f>
        <v>14.253</v>
      </c>
      <c r="P35" s="17">
        <f>N35-O35</f>
        <v>26.038666666666664</v>
      </c>
    </row>
    <row r="36" spans="1:16" ht="57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6.0359999999999996</v>
      </c>
      <c r="I36" s="16">
        <f t="shared" ref="I36:I37" si="4">H36</f>
        <v>6.0359999999999996</v>
      </c>
      <c r="J36" s="16">
        <f>I36</f>
        <v>6.0359999999999996</v>
      </c>
      <c r="K36" s="13">
        <f>F36-J36</f>
        <v>7.2970000000000006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6.0359999999999996</v>
      </c>
      <c r="P36" s="17">
        <f t="shared" ref="P36:P37" si="7">N36-O36</f>
        <v>7.2973333333333343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117.18300000000001</v>
      </c>
      <c r="I37" s="16">
        <f t="shared" si="4"/>
        <v>117.18300000000001</v>
      </c>
      <c r="J37" s="16">
        <f>I37</f>
        <v>117.18300000000001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117.18300000000001</v>
      </c>
      <c r="P37" s="17">
        <f t="shared" si="7"/>
        <v>-29.683000000000007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159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142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160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142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7.7210000000000001</v>
      </c>
      <c r="F82" s="49">
        <v>7.7210000000000001</v>
      </c>
      <c r="G82" s="113">
        <f>K15</f>
        <v>26.037999999999997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3.2770000000000001</v>
      </c>
      <c r="F83" s="22">
        <v>3.2770000000000001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1.2500000000000001E-2</v>
      </c>
      <c r="F85" s="22">
        <v>1.2500000000000001E-2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4.4999999999999998E-2</v>
      </c>
      <c r="F88" s="22">
        <v>4.4999999999999998E-2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3.1174666191839986</v>
      </c>
      <c r="F89" s="50">
        <v>3.1174666191839986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1.5680000000000001</v>
      </c>
      <c r="F90" s="49">
        <v>1.5680000000000001</v>
      </c>
      <c r="G90" s="116">
        <f>K16</f>
        <v>7.2970000000000006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3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4.4679282999999996</v>
      </c>
      <c r="F94" s="50">
        <v>4.4679282999999996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85.56</v>
      </c>
      <c r="F95" s="49">
        <v>85.56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28.536000000000001</v>
      </c>
      <c r="F96" s="22">
        <v>28.536000000000001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1.35</v>
      </c>
      <c r="F97" s="22">
        <v>1.35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1.2390000000000001</v>
      </c>
      <c r="F98" s="22">
        <v>1.2390000000000001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/>
      <c r="F99" s="22"/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0.49777800000000005</v>
      </c>
      <c r="F100" s="50">
        <v>0.49777800000000005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105.744</v>
      </c>
      <c r="F101" s="51">
        <v>105.744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20.166574000000001</v>
      </c>
      <c r="F102" s="35">
        <v>20.166574000000001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263.38228691918403</v>
      </c>
      <c r="F103" s="67">
        <f>SUM(F82:F102)</f>
        <v>263.38228691918403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161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142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7.7210000000000001</v>
      </c>
      <c r="G136" s="52">
        <v>7.7210000000000001</v>
      </c>
      <c r="H136" s="106">
        <f>N137</f>
        <v>31.987166666666667</v>
      </c>
      <c r="I136" s="21"/>
      <c r="J136" s="21"/>
      <c r="K136" s="21"/>
      <c r="L136" s="21"/>
      <c r="M136" s="8">
        <v>483.5</v>
      </c>
      <c r="N136" s="23">
        <f>G136+G137+G138+G139+G140+G141</f>
        <v>8.3044999999999991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0.45100000000000001</v>
      </c>
      <c r="G137" s="22">
        <v>0.45100000000000001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31.987166666666667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1.2500000000000001E-2</v>
      </c>
      <c r="G138" s="22">
        <v>1.2500000000000001E-2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4.4999999999999998E-2</v>
      </c>
      <c r="G139" s="22">
        <v>4.4999999999999998E-2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8.3044999999999991</v>
      </c>
      <c r="G143" s="68">
        <f>SUM(G136:G142)</f>
        <v>8.3044999999999991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211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7721</v>
      </c>
      <c r="E160" s="44">
        <f>G136*1000</f>
        <v>7721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451</v>
      </c>
      <c r="E162" s="44">
        <f>G137*1000</f>
        <v>451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0.12</v>
      </c>
      <c r="E163" s="44">
        <f>G139+G140+G141*1000</f>
        <v>0.12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12.5</v>
      </c>
      <c r="E164" s="44">
        <f>G138*1000</f>
        <v>12.5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51" zoomScale="85" zoomScaleNormal="85" workbookViewId="0">
      <selection activeCell="G151" sqref="G15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162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132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13.866</v>
      </c>
      <c r="I15" s="16">
        <f>H15</f>
        <v>13.866</v>
      </c>
      <c r="J15" s="16">
        <f>I15</f>
        <v>13.866</v>
      </c>
      <c r="K15" s="13">
        <f>F15-J15</f>
        <v>26.424999999999997</v>
      </c>
      <c r="M15" s="8">
        <v>483.5</v>
      </c>
      <c r="N15" s="8">
        <f>M15/12</f>
        <v>40.291666666666664</v>
      </c>
      <c r="O15" s="17">
        <f>I15</f>
        <v>13.866</v>
      </c>
      <c r="P15" s="17">
        <f>N15-O15</f>
        <v>26.425666666666665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5.617</v>
      </c>
      <c r="I16" s="16">
        <f t="shared" ref="I16:J17" si="0">H16</f>
        <v>5.617</v>
      </c>
      <c r="J16" s="16">
        <f t="shared" si="0"/>
        <v>5.617</v>
      </c>
      <c r="K16" s="13">
        <f t="shared" ref="K16" si="1">F16-J16</f>
        <v>7.7160000000000002</v>
      </c>
      <c r="M16" s="8">
        <v>160</v>
      </c>
      <c r="N16" s="8">
        <f t="shared" ref="N16:N17" si="2">M16/12</f>
        <v>13.333333333333334</v>
      </c>
      <c r="O16" s="17">
        <f>I16</f>
        <v>5.617</v>
      </c>
      <c r="P16" s="17">
        <f t="shared" ref="P16:P17" si="3">N16-O16</f>
        <v>7.7163333333333339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94.852999999999994</v>
      </c>
      <c r="I17" s="16">
        <f t="shared" si="0"/>
        <v>94.852999999999994</v>
      </c>
      <c r="J17" s="16">
        <f t="shared" si="0"/>
        <v>94.852999999999994</v>
      </c>
      <c r="K17" s="13" t="s">
        <v>122</v>
      </c>
      <c r="M17" s="8">
        <v>1050</v>
      </c>
      <c r="N17" s="8">
        <f t="shared" si="2"/>
        <v>87.5</v>
      </c>
      <c r="O17" s="17">
        <f>I17</f>
        <v>94.852999999999994</v>
      </c>
      <c r="P17" s="17">
        <f t="shared" si="3"/>
        <v>-7.3529999999999944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162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132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13.866</v>
      </c>
      <c r="I35" s="16">
        <f>H35</f>
        <v>13.866</v>
      </c>
      <c r="J35" s="16">
        <f>I35</f>
        <v>13.866</v>
      </c>
      <c r="K35" s="13">
        <f>F35-J35</f>
        <v>26.424999999999997</v>
      </c>
      <c r="M35" s="8">
        <v>483.5</v>
      </c>
      <c r="N35" s="8">
        <f>M35/12</f>
        <v>40.291666666666664</v>
      </c>
      <c r="O35" s="17">
        <f>I35</f>
        <v>13.866</v>
      </c>
      <c r="P35" s="17">
        <f>N35-O35</f>
        <v>26.425666666666665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5.617</v>
      </c>
      <c r="I36" s="16">
        <f t="shared" ref="I36:I37" si="4">H36</f>
        <v>5.617</v>
      </c>
      <c r="J36" s="16">
        <f>I36</f>
        <v>5.617</v>
      </c>
      <c r="K36" s="13">
        <f>F36-J36</f>
        <v>7.7160000000000002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5.617</v>
      </c>
      <c r="P36" s="17">
        <f t="shared" ref="P36:P37" si="7">N36-O36</f>
        <v>7.7163333333333339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94.852999999999994</v>
      </c>
      <c r="I37" s="16">
        <f t="shared" si="4"/>
        <v>94.852999999999994</v>
      </c>
      <c r="J37" s="16">
        <f>I37</f>
        <v>94.852999999999994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94.852999999999994</v>
      </c>
      <c r="P37" s="17">
        <f t="shared" si="7"/>
        <v>-7.3529999999999944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163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132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164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132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7.5819999999999999</v>
      </c>
      <c r="F82" s="49">
        <v>7.5819999999999999</v>
      </c>
      <c r="G82" s="113">
        <f>K15</f>
        <v>26.424999999999997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3.0489999999999999</v>
      </c>
      <c r="F83" s="22">
        <v>3.0489999999999999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1.15E-2</v>
      </c>
      <c r="F85" s="22">
        <v>1.15E-2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3.3000000000000002E-2</v>
      </c>
      <c r="F88" s="22">
        <v>3.3000000000000002E-2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3.1100517461226653</v>
      </c>
      <c r="F89" s="50">
        <v>3.1100517461226653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1.5169999999999999</v>
      </c>
      <c r="F90" s="49">
        <v>1.5169999999999999</v>
      </c>
      <c r="G90" s="116">
        <f>K16</f>
        <v>7.7160000000000002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4.0996207499999997</v>
      </c>
      <c r="F94" s="50">
        <v>4.0996207499999997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77.447000000000003</v>
      </c>
      <c r="F95" s="49">
        <v>77.447000000000003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14.291</v>
      </c>
      <c r="F96" s="22">
        <v>14.291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1.395</v>
      </c>
      <c r="F97" s="22">
        <v>1.395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1.3109999999999999</v>
      </c>
      <c r="F98" s="22">
        <v>1.3109999999999999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/>
      <c r="F99" s="22"/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0.40960599999999997</v>
      </c>
      <c r="F100" s="50">
        <v>0.40960599999999997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71.007000000000005</v>
      </c>
      <c r="F101" s="51">
        <v>71.007000000000005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10.578856999999999</v>
      </c>
      <c r="F102" s="35">
        <v>10.578856999999999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195.92167549612265</v>
      </c>
      <c r="F103" s="67">
        <f>SUM(F82:F102)</f>
        <v>195.92167549612265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165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132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7.5819999999999999</v>
      </c>
      <c r="G136" s="52">
        <v>7.5819999999999999</v>
      </c>
      <c r="H136" s="106">
        <f>N137</f>
        <v>32.232166666666664</v>
      </c>
      <c r="I136" s="21"/>
      <c r="J136" s="21"/>
      <c r="K136" s="21"/>
      <c r="L136" s="21"/>
      <c r="M136" s="8">
        <v>483.5</v>
      </c>
      <c r="N136" s="23">
        <f>G136+G137+G138+G139+G140+G141</f>
        <v>8.0594999999999999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0.35799999999999998</v>
      </c>
      <c r="G137" s="22">
        <v>0.35799999999999998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32.232166666666664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1.15E-2</v>
      </c>
      <c r="G138" s="22">
        <v>1.15E-2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3.3000000000000002E-2</v>
      </c>
      <c r="G139" s="22">
        <v>3.3000000000000002E-2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8.0594999999999999</v>
      </c>
      <c r="G143" s="68">
        <f>SUM(G136:G142)</f>
        <v>8.0594999999999999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212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7582</v>
      </c>
      <c r="E160" s="44">
        <f>G136*1000</f>
        <v>7582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358</v>
      </c>
      <c r="E162" s="44">
        <f>G137*1000</f>
        <v>358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0.108</v>
      </c>
      <c r="E163" s="44">
        <f>G139+G140+G141*1000</f>
        <v>0.108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11.5</v>
      </c>
      <c r="E164" s="44">
        <f>G138*1000</f>
        <v>11.5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  <mergeCell ref="B95:B102"/>
    <mergeCell ref="C95:C100"/>
    <mergeCell ref="C101:C102"/>
    <mergeCell ref="G82:G89"/>
    <mergeCell ref="G90:G94"/>
    <mergeCell ref="G95:G102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H26:K26"/>
    <mergeCell ref="D6:F6"/>
    <mergeCell ref="J1:K1"/>
    <mergeCell ref="B5:G5"/>
    <mergeCell ref="D8:F8"/>
    <mergeCell ref="B25:K25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M153:N153"/>
    <mergeCell ref="M156:N156"/>
    <mergeCell ref="B165:C165"/>
    <mergeCell ref="M162:N162"/>
    <mergeCell ref="B158:C158"/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42" zoomScale="85" zoomScaleNormal="85" workbookViewId="0">
      <selection activeCell="G149" sqref="G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166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133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15.423999999999999</v>
      </c>
      <c r="I15" s="16">
        <f>H15</f>
        <v>15.423999999999999</v>
      </c>
      <c r="J15" s="16">
        <f>I15</f>
        <v>15.423999999999999</v>
      </c>
      <c r="K15" s="13">
        <f>F15-J15</f>
        <v>24.866999999999997</v>
      </c>
      <c r="M15" s="8">
        <v>483.5</v>
      </c>
      <c r="N15" s="8">
        <f>M15/12</f>
        <v>40.291666666666664</v>
      </c>
      <c r="O15" s="17">
        <f>I15</f>
        <v>15.423999999999999</v>
      </c>
      <c r="P15" s="17">
        <f>N15-O15</f>
        <v>24.867666666666665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4.819</v>
      </c>
      <c r="I16" s="16">
        <f t="shared" ref="I16:J17" si="0">H16</f>
        <v>4.819</v>
      </c>
      <c r="J16" s="16">
        <f t="shared" si="0"/>
        <v>4.819</v>
      </c>
      <c r="K16" s="13">
        <f t="shared" ref="K16:K17" si="1">F16-J16</f>
        <v>8.5139999999999993</v>
      </c>
      <c r="M16" s="8">
        <v>160</v>
      </c>
      <c r="N16" s="8">
        <f t="shared" ref="N16:N17" si="2">M16/12</f>
        <v>13.333333333333334</v>
      </c>
      <c r="O16" s="17">
        <f>I16</f>
        <v>4.819</v>
      </c>
      <c r="P16" s="17">
        <f t="shared" ref="P16:P17" si="3">N16-O16</f>
        <v>8.5143333333333331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73.984999999999999</v>
      </c>
      <c r="I17" s="16">
        <f t="shared" si="0"/>
        <v>73.984999999999999</v>
      </c>
      <c r="J17" s="16">
        <f t="shared" si="0"/>
        <v>73.984999999999999</v>
      </c>
      <c r="K17" s="13">
        <f t="shared" si="1"/>
        <v>13.515000000000001</v>
      </c>
      <c r="M17" s="8">
        <v>1050</v>
      </c>
      <c r="N17" s="8">
        <f t="shared" si="2"/>
        <v>87.5</v>
      </c>
      <c r="O17" s="17">
        <f>I17</f>
        <v>73.984999999999999</v>
      </c>
      <c r="P17" s="17">
        <f t="shared" si="3"/>
        <v>13.515000000000001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166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133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15.423999999999999</v>
      </c>
      <c r="I35" s="16">
        <f>H35</f>
        <v>15.423999999999999</v>
      </c>
      <c r="J35" s="16">
        <f>I35</f>
        <v>15.423999999999999</v>
      </c>
      <c r="K35" s="13">
        <f>F35-J35</f>
        <v>24.866999999999997</v>
      </c>
      <c r="M35" s="8">
        <v>483.5</v>
      </c>
      <c r="N35" s="8">
        <f>M35/12</f>
        <v>40.291666666666664</v>
      </c>
      <c r="O35" s="17">
        <f>I35</f>
        <v>15.423999999999999</v>
      </c>
      <c r="P35" s="17">
        <f>N35-O35</f>
        <v>24.867666666666665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4.819</v>
      </c>
      <c r="I36" s="16">
        <f t="shared" ref="I36:I37" si="4">H36</f>
        <v>4.819</v>
      </c>
      <c r="J36" s="16">
        <f>I36</f>
        <v>4.819</v>
      </c>
      <c r="K36" s="13">
        <f>F36-J36</f>
        <v>8.5139999999999993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4.819</v>
      </c>
      <c r="P36" s="17">
        <f t="shared" ref="P36:P37" si="7">N36-O36</f>
        <v>8.5143333333333331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73.984999999999999</v>
      </c>
      <c r="I37" s="16">
        <f t="shared" si="4"/>
        <v>73.984999999999999</v>
      </c>
      <c r="J37" s="16">
        <f>I37</f>
        <v>73.984999999999999</v>
      </c>
      <c r="K37" s="13">
        <f>F37-J37</f>
        <v>13.515000000000001</v>
      </c>
      <c r="M37" s="8">
        <v>1050</v>
      </c>
      <c r="N37" s="8">
        <f t="shared" si="5"/>
        <v>87.5</v>
      </c>
      <c r="O37" s="17">
        <f t="shared" si="6"/>
        <v>73.984999999999999</v>
      </c>
      <c r="P37" s="17">
        <f t="shared" si="7"/>
        <v>13.515000000000001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167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133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168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133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9.8239999999999998</v>
      </c>
      <c r="F82" s="49">
        <v>9.8239999999999998</v>
      </c>
      <c r="G82" s="113">
        <f>K15</f>
        <v>24.866999999999997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2.5179999999999998</v>
      </c>
      <c r="F83" s="22">
        <v>2.5179999999999998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8.9999999999999993E-3</v>
      </c>
      <c r="F85" s="22">
        <v>8.9999999999999993E-3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0</v>
      </c>
      <c r="F86" s="22">
        <v>0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0.02</v>
      </c>
      <c r="F88" s="22">
        <v>0.02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3.0477217461226656</v>
      </c>
      <c r="F89" s="50">
        <v>3.0477217461226656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1.1419999999999999</v>
      </c>
      <c r="F90" s="49">
        <v>1.1419999999999999</v>
      </c>
      <c r="G90" s="116">
        <f>K16</f>
        <v>8.5139999999999993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3.6765420900001686</v>
      </c>
      <c r="F94" s="50">
        <v>3.6765420900001686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59.698999999999998</v>
      </c>
      <c r="F95" s="49">
        <v>59.698999999999998</v>
      </c>
      <c r="G95" s="116">
        <f>K17</f>
        <v>13.515000000000001</v>
      </c>
    </row>
    <row r="96" spans="1:7" x14ac:dyDescent="0.2">
      <c r="A96" s="7"/>
      <c r="B96" s="111"/>
      <c r="C96" s="119"/>
      <c r="D96" s="33" t="s">
        <v>118</v>
      </c>
      <c r="E96" s="22">
        <v>10.901</v>
      </c>
      <c r="F96" s="22">
        <v>10.901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1.05</v>
      </c>
      <c r="F97" s="22">
        <v>1.05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1.254</v>
      </c>
      <c r="F98" s="22">
        <v>1.254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>
        <v>0.8</v>
      </c>
      <c r="F99" s="22">
        <v>0.8</v>
      </c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0.28100399999999998</v>
      </c>
      <c r="F100" s="50">
        <v>0.28100399999999998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82.2</v>
      </c>
      <c r="F101" s="51">
        <v>82.2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11.316520000000001</v>
      </c>
      <c r="F102" s="35">
        <v>11.316520000000001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187.74382783612282</v>
      </c>
      <c r="F103" s="67">
        <f>SUM(F82:F102)</f>
        <v>187.74382783612282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169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133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9.8239999999999998</v>
      </c>
      <c r="G136" s="52">
        <v>9.8239999999999998</v>
      </c>
      <c r="H136" s="106">
        <f>N137</f>
        <v>30.195666666666664</v>
      </c>
      <c r="I136" s="21"/>
      <c r="J136" s="21"/>
      <c r="K136" s="21"/>
      <c r="L136" s="21"/>
      <c r="M136" s="8">
        <v>483.5</v>
      </c>
      <c r="N136" s="23">
        <f>G136+G137+G138+G139+G140+G141</f>
        <v>10.096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0.24299999999999999</v>
      </c>
      <c r="G137" s="22">
        <v>0.24299999999999999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30.195666666666664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8.9999999999999993E-3</v>
      </c>
      <c r="G138" s="22">
        <v>8.9999999999999993E-3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0.02</v>
      </c>
      <c r="G139" s="22">
        <v>0.02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0</v>
      </c>
      <c r="G140" s="22">
        <v>0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10.096</v>
      </c>
      <c r="G143" s="68">
        <f>SUM(G136:G142)</f>
        <v>10.096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213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9824</v>
      </c>
      <c r="E160" s="44">
        <f>G136*1000</f>
        <v>9824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243</v>
      </c>
      <c r="E162" s="44">
        <f>G137*1000</f>
        <v>243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0.02</v>
      </c>
      <c r="E163" s="44">
        <f>G139+G140+G141*1000</f>
        <v>0.02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9</v>
      </c>
      <c r="E164" s="44">
        <f>G138*1000</f>
        <v>9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54" zoomScale="85" zoomScaleNormal="85" workbookViewId="0">
      <selection activeCell="G149" sqref="G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170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134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10.449</v>
      </c>
      <c r="I15" s="16">
        <f>H15</f>
        <v>10.449</v>
      </c>
      <c r="J15" s="16">
        <f>I15</f>
        <v>10.449</v>
      </c>
      <c r="K15" s="13">
        <f>F15-J15</f>
        <v>29.841999999999999</v>
      </c>
      <c r="M15" s="8">
        <v>483.5</v>
      </c>
      <c r="N15" s="8">
        <f>M15/12</f>
        <v>40.291666666666664</v>
      </c>
      <c r="O15" s="17">
        <f>I15</f>
        <v>10.449</v>
      </c>
      <c r="P15" s="17">
        <f>N15-O15</f>
        <v>29.842666666666666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4.4939999999999998</v>
      </c>
      <c r="I16" s="16">
        <f t="shared" ref="I16:J17" si="0">H16</f>
        <v>4.4939999999999998</v>
      </c>
      <c r="J16" s="16">
        <f t="shared" si="0"/>
        <v>4.4939999999999998</v>
      </c>
      <c r="K16" s="13">
        <f t="shared" ref="K16:K17" si="1">F16-J16</f>
        <v>8.8390000000000004</v>
      </c>
      <c r="M16" s="8">
        <v>160</v>
      </c>
      <c r="N16" s="8">
        <f t="shared" ref="N16:N17" si="2">M16/12</f>
        <v>13.333333333333334</v>
      </c>
      <c r="O16" s="17">
        <f>I16</f>
        <v>4.4939999999999998</v>
      </c>
      <c r="P16" s="17">
        <f t="shared" ref="P16:P17" si="3">N16-O16</f>
        <v>8.8393333333333342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81.412000000000006</v>
      </c>
      <c r="I17" s="16">
        <f t="shared" si="0"/>
        <v>81.412000000000006</v>
      </c>
      <c r="J17" s="16">
        <f t="shared" si="0"/>
        <v>81.412000000000006</v>
      </c>
      <c r="K17" s="13">
        <f t="shared" si="1"/>
        <v>6.0879999999999939</v>
      </c>
      <c r="M17" s="8">
        <v>1050</v>
      </c>
      <c r="N17" s="8">
        <f t="shared" si="2"/>
        <v>87.5</v>
      </c>
      <c r="O17" s="17">
        <f>I17</f>
        <v>81.412000000000006</v>
      </c>
      <c r="P17" s="17">
        <f t="shared" si="3"/>
        <v>6.0879999999999939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/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170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134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10.449</v>
      </c>
      <c r="I35" s="16">
        <f>H35</f>
        <v>10.449</v>
      </c>
      <c r="J35" s="16">
        <f>I35</f>
        <v>10.449</v>
      </c>
      <c r="K35" s="13">
        <f>F35-J35</f>
        <v>29.841999999999999</v>
      </c>
      <c r="M35" s="8">
        <v>483.5</v>
      </c>
      <c r="N35" s="8">
        <f>M35/12</f>
        <v>40.291666666666664</v>
      </c>
      <c r="O35" s="17">
        <f>I35</f>
        <v>10.449</v>
      </c>
      <c r="P35" s="17">
        <f>N35-O35</f>
        <v>29.842666666666666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4.4939999999999998</v>
      </c>
      <c r="I36" s="16">
        <f t="shared" ref="I36:I37" si="4">H36</f>
        <v>4.4939999999999998</v>
      </c>
      <c r="J36" s="16">
        <f>I36</f>
        <v>4.4939999999999998</v>
      </c>
      <c r="K36" s="13">
        <f>F36-J36</f>
        <v>8.8390000000000004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4.4939999999999998</v>
      </c>
      <c r="P36" s="17">
        <f t="shared" ref="P36:P37" si="7">N36-O36</f>
        <v>8.8393333333333342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81.412000000000006</v>
      </c>
      <c r="I37" s="16">
        <f t="shared" si="4"/>
        <v>81.412000000000006</v>
      </c>
      <c r="J37" s="16">
        <f>I37</f>
        <v>81.412000000000006</v>
      </c>
      <c r="K37" s="13">
        <f>F37-J37</f>
        <v>6.0879999999999939</v>
      </c>
      <c r="M37" s="8">
        <v>1050</v>
      </c>
      <c r="N37" s="8">
        <f t="shared" si="5"/>
        <v>87.5</v>
      </c>
      <c r="O37" s="17">
        <f t="shared" si="6"/>
        <v>81.412000000000006</v>
      </c>
      <c r="P37" s="17">
        <f t="shared" si="7"/>
        <v>6.0879999999999939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171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134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172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134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5.2279999999999998</v>
      </c>
      <c r="F82" s="49">
        <v>5.2279999999999998</v>
      </c>
      <c r="G82" s="113">
        <f>K15</f>
        <v>29.841999999999999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2.0699999999999998</v>
      </c>
      <c r="F83" s="22">
        <v>2.0699999999999998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0</v>
      </c>
      <c r="F84" s="22">
        <v>0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0</v>
      </c>
      <c r="F85" s="22">
        <v>0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0</v>
      </c>
      <c r="F86" s="22">
        <v>0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3.3000000000000002E-2</v>
      </c>
      <c r="F88" s="22">
        <v>3.3000000000000002E-2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3.1183728691020622</v>
      </c>
      <c r="F89" s="50">
        <v>3.1183728691020622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0.72499999999999998</v>
      </c>
      <c r="F90" s="49">
        <v>0.72499999999999998</v>
      </c>
      <c r="G90" s="116">
        <f>K16</f>
        <v>8.8390000000000004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3.7693190383541002</v>
      </c>
      <c r="F94" s="50">
        <v>3.7693190383541002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67.045000000000002</v>
      </c>
      <c r="F95" s="49">
        <v>67.045000000000002</v>
      </c>
      <c r="G95" s="116">
        <f>K17</f>
        <v>6.0879999999999939</v>
      </c>
    </row>
    <row r="96" spans="1:7" x14ac:dyDescent="0.2">
      <c r="A96" s="7"/>
      <c r="B96" s="111"/>
      <c r="C96" s="119"/>
      <c r="D96" s="33" t="s">
        <v>118</v>
      </c>
      <c r="E96" s="22">
        <v>10.385999999999999</v>
      </c>
      <c r="F96" s="22">
        <v>10.385999999999999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1.085</v>
      </c>
      <c r="F97" s="22">
        <v>1.085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1.24</v>
      </c>
      <c r="F98" s="22">
        <v>1.24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>
        <v>0.8</v>
      </c>
      <c r="F99" s="22">
        <v>0.8</v>
      </c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0.85620036607940597</v>
      </c>
      <c r="F100" s="50">
        <v>0.85620036607940597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80.293000000000006</v>
      </c>
      <c r="F101" s="51">
        <v>80.293000000000006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10.785513</v>
      </c>
      <c r="F102" s="35">
        <v>10.785513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187.43440527353559</v>
      </c>
      <c r="F103" s="67">
        <f>SUM(F82:F102)</f>
        <v>187.43440527353559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173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134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5.2279999999999998</v>
      </c>
      <c r="G136" s="52">
        <v>5.2279999999999998</v>
      </c>
      <c r="H136" s="106">
        <f>N137</f>
        <v>34.956666666666663</v>
      </c>
      <c r="I136" s="21"/>
      <c r="J136" s="21"/>
      <c r="K136" s="21"/>
      <c r="L136" s="21"/>
      <c r="M136" s="8">
        <v>483.5</v>
      </c>
      <c r="N136" s="23">
        <f>G136+G137+G138+G139+G140+G141</f>
        <v>5.335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7.3999999999999996E-2</v>
      </c>
      <c r="G137" s="22">
        <v>7.3999999999999996E-2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34.956666666666663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0</v>
      </c>
      <c r="G138" s="22">
        <v>0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3.3000000000000002E-2</v>
      </c>
      <c r="G139" s="22">
        <v>3.3000000000000002E-2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0</v>
      </c>
      <c r="G140" s="22">
        <v>0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5.335</v>
      </c>
      <c r="G143" s="68">
        <f>SUM(G136:G142)</f>
        <v>5.335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214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5228</v>
      </c>
      <c r="E160" s="44">
        <f>G136*1000</f>
        <v>5228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74</v>
      </c>
      <c r="E162" s="44">
        <f>G137*1000</f>
        <v>74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3.3000000000000002E-2</v>
      </c>
      <c r="E163" s="44">
        <f>G139+G140+G141*1000</f>
        <v>3.3000000000000002E-2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0</v>
      </c>
      <c r="E164" s="44">
        <f>G138*1000</f>
        <v>0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33" zoomScale="85" zoomScaleNormal="85" workbookViewId="0">
      <selection activeCell="G149" sqref="G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174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135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10.762</v>
      </c>
      <c r="I15" s="16">
        <f>H15</f>
        <v>10.762</v>
      </c>
      <c r="J15" s="16">
        <f>I15</f>
        <v>10.762</v>
      </c>
      <c r="K15" s="13">
        <f>F15-J15</f>
        <v>29.528999999999996</v>
      </c>
      <c r="M15" s="8">
        <v>483.5</v>
      </c>
      <c r="N15" s="8">
        <f>M15/12</f>
        <v>40.291666666666664</v>
      </c>
      <c r="O15" s="17">
        <f>I15</f>
        <v>10.762</v>
      </c>
      <c r="P15" s="17">
        <f>N15-O15</f>
        <v>29.529666666666664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4.2389999999999999</v>
      </c>
      <c r="I16" s="16">
        <f t="shared" ref="I16:J17" si="0">H16</f>
        <v>4.2389999999999999</v>
      </c>
      <c r="J16" s="16">
        <f t="shared" si="0"/>
        <v>4.2389999999999999</v>
      </c>
      <c r="K16" s="13">
        <f t="shared" ref="K16:K17" si="1">F16-J16</f>
        <v>9.0940000000000012</v>
      </c>
      <c r="M16" s="8">
        <v>160</v>
      </c>
      <c r="N16" s="8">
        <f t="shared" ref="N16:N17" si="2">M16/12</f>
        <v>13.333333333333334</v>
      </c>
      <c r="O16" s="17">
        <f>I16</f>
        <v>4.2389999999999999</v>
      </c>
      <c r="P16" s="17">
        <f t="shared" ref="P16:P17" si="3">N16-O16</f>
        <v>9.0943333333333349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83.453999999999994</v>
      </c>
      <c r="I17" s="16">
        <f t="shared" si="0"/>
        <v>83.453999999999994</v>
      </c>
      <c r="J17" s="16">
        <f t="shared" si="0"/>
        <v>83.453999999999994</v>
      </c>
      <c r="K17" s="13">
        <f t="shared" si="1"/>
        <v>4.0460000000000065</v>
      </c>
      <c r="M17" s="8">
        <v>1050</v>
      </c>
      <c r="N17" s="8">
        <f t="shared" si="2"/>
        <v>87.5</v>
      </c>
      <c r="O17" s="17">
        <f>I17</f>
        <v>83.453999999999994</v>
      </c>
      <c r="P17" s="17">
        <f t="shared" si="3"/>
        <v>4.0460000000000065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174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135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10.762</v>
      </c>
      <c r="I35" s="16">
        <f>H35</f>
        <v>10.762</v>
      </c>
      <c r="J35" s="16">
        <f>I35</f>
        <v>10.762</v>
      </c>
      <c r="K35" s="13">
        <f>F35-J35</f>
        <v>29.528999999999996</v>
      </c>
      <c r="M35" s="8">
        <v>483.5</v>
      </c>
      <c r="N35" s="8">
        <f>M35/12</f>
        <v>40.291666666666664</v>
      </c>
      <c r="O35" s="17">
        <f>I35</f>
        <v>10.762</v>
      </c>
      <c r="P35" s="17">
        <f>N35-O35</f>
        <v>29.529666666666664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4.2389999999999999</v>
      </c>
      <c r="I36" s="16">
        <f t="shared" ref="I36:I37" si="4">H36</f>
        <v>4.2389999999999999</v>
      </c>
      <c r="J36" s="16">
        <f>I36</f>
        <v>4.2389999999999999</v>
      </c>
      <c r="K36" s="13">
        <f>F36-J36</f>
        <v>9.0940000000000012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4.2389999999999999</v>
      </c>
      <c r="P36" s="17">
        <f t="shared" ref="P36:P37" si="7">N36-O36</f>
        <v>9.0943333333333349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83.453999999999994</v>
      </c>
      <c r="I37" s="16">
        <f t="shared" si="4"/>
        <v>83.453999999999994</v>
      </c>
      <c r="J37" s="16">
        <f>I37</f>
        <v>83.453999999999994</v>
      </c>
      <c r="K37" s="13">
        <f>F37-J37</f>
        <v>4.0460000000000065</v>
      </c>
      <c r="M37" s="8">
        <v>1050</v>
      </c>
      <c r="N37" s="8">
        <f t="shared" si="5"/>
        <v>87.5</v>
      </c>
      <c r="O37" s="17">
        <f t="shared" si="6"/>
        <v>83.453999999999994</v>
      </c>
      <c r="P37" s="17">
        <f t="shared" si="7"/>
        <v>4.0460000000000065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175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135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176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135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5.8520000000000003</v>
      </c>
      <c r="F82" s="49">
        <v>5.8520000000000003</v>
      </c>
      <c r="G82" s="113">
        <f>K15</f>
        <v>29.528999999999996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1.829</v>
      </c>
      <c r="F83" s="22">
        <v>1.829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0</v>
      </c>
      <c r="F84" s="22">
        <v>0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0</v>
      </c>
      <c r="F85" s="22">
        <v>0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0</v>
      </c>
      <c r="F86" s="22">
        <v>0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3.5000000000000003E-2</v>
      </c>
      <c r="F88" s="22">
        <v>3.5000000000000003E-2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3.0461968730613327</v>
      </c>
      <c r="F89" s="50">
        <v>3.0461968730613327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0.77600000000000002</v>
      </c>
      <c r="F90" s="49">
        <v>0.77600000000000002</v>
      </c>
      <c r="G90" s="116">
        <f>K16</f>
        <v>9.0940000000000012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3.4634598499999996</v>
      </c>
      <c r="F94" s="50">
        <v>3.4634598499999996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67.933000000000007</v>
      </c>
      <c r="F95" s="49">
        <v>67.933000000000007</v>
      </c>
      <c r="G95" s="116">
        <f>K17</f>
        <v>4.0460000000000065</v>
      </c>
    </row>
    <row r="96" spans="1:7" x14ac:dyDescent="0.2">
      <c r="A96" s="7"/>
      <c r="B96" s="111"/>
      <c r="C96" s="119"/>
      <c r="D96" s="33" t="s">
        <v>118</v>
      </c>
      <c r="E96" s="22">
        <v>12.783000000000001</v>
      </c>
      <c r="F96" s="22">
        <v>12.783000000000001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1.085</v>
      </c>
      <c r="F97" s="22">
        <v>1.085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0.216</v>
      </c>
      <c r="F98" s="22">
        <v>0.216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>
        <v>0.8</v>
      </c>
      <c r="F99" s="22">
        <v>0.8</v>
      </c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0.63735457738627099</v>
      </c>
      <c r="F100" s="50">
        <v>0.63735457738627099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85.397999999999996</v>
      </c>
      <c r="F101" s="51">
        <v>85.397999999999996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10.064666000000001</v>
      </c>
      <c r="F102" s="35">
        <v>10.064666000000001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193.9186773004476</v>
      </c>
      <c r="F103" s="67">
        <f>SUM(F82:F102)</f>
        <v>193.9186773004476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177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135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5.8520000000000003</v>
      </c>
      <c r="G136" s="52">
        <v>5.8520000000000003</v>
      </c>
      <c r="H136" s="106">
        <f>N137</f>
        <v>34.380666666666663</v>
      </c>
      <c r="I136" s="21"/>
      <c r="J136" s="21"/>
      <c r="K136" s="21"/>
      <c r="L136" s="21"/>
      <c r="M136" s="8">
        <v>483.5</v>
      </c>
      <c r="N136" s="23">
        <f>G136+G137+G138+G139+G140+G141</f>
        <v>5.9110000000000005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2.4E-2</v>
      </c>
      <c r="G137" s="22">
        <v>2.4E-2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34.380666666666663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0</v>
      </c>
      <c r="G138" s="22">
        <v>0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3.5000000000000003E-2</v>
      </c>
      <c r="G139" s="22">
        <v>3.5000000000000003E-2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0</v>
      </c>
      <c r="G140" s="22">
        <v>0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5.9110000000000005</v>
      </c>
      <c r="G143" s="68">
        <f>SUM(G136:G142)</f>
        <v>5.9110000000000005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215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5852</v>
      </c>
      <c r="E160" s="44">
        <f>G136*1000</f>
        <v>5852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24</v>
      </c>
      <c r="E162" s="44">
        <f>G137*1000</f>
        <v>24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3.5000000000000003E-2</v>
      </c>
      <c r="E163" s="44">
        <f>G139+G140+G141*1000</f>
        <v>3.5000000000000003E-2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0</v>
      </c>
      <c r="E164" s="44">
        <f>G138*1000</f>
        <v>0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48" zoomScale="85" zoomScaleNormal="85" workbookViewId="0">
      <selection activeCell="F149" sqref="F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178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135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12.173999999999999</v>
      </c>
      <c r="I15" s="16">
        <f>H15</f>
        <v>12.173999999999999</v>
      </c>
      <c r="J15" s="16">
        <f>I15</f>
        <v>12.173999999999999</v>
      </c>
      <c r="K15" s="13">
        <f>F15-J15</f>
        <v>28.116999999999997</v>
      </c>
      <c r="M15" s="8">
        <v>483.5</v>
      </c>
      <c r="N15" s="8">
        <f>M15/12</f>
        <v>40.291666666666664</v>
      </c>
      <c r="O15" s="17">
        <f>I15</f>
        <v>12.173999999999999</v>
      </c>
      <c r="P15" s="17">
        <f>N15-O15</f>
        <v>28.117666666666665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4.3730000000000002</v>
      </c>
      <c r="I16" s="16">
        <f t="shared" ref="I16:J17" si="0">H16</f>
        <v>4.3730000000000002</v>
      </c>
      <c r="J16" s="16">
        <f t="shared" si="0"/>
        <v>4.3730000000000002</v>
      </c>
      <c r="K16" s="13">
        <f t="shared" ref="K16:K17" si="1">F16-J16</f>
        <v>8.9600000000000009</v>
      </c>
      <c r="M16" s="8">
        <v>160</v>
      </c>
      <c r="N16" s="8">
        <f t="shared" ref="N16:N17" si="2">M16/12</f>
        <v>13.333333333333334</v>
      </c>
      <c r="O16" s="17">
        <f>I16</f>
        <v>4.3730000000000002</v>
      </c>
      <c r="P16" s="17">
        <f t="shared" ref="P16:P17" si="3">N16-O16</f>
        <v>8.9603333333333346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65.078999999999994</v>
      </c>
      <c r="I17" s="16">
        <f t="shared" si="0"/>
        <v>65.078999999999994</v>
      </c>
      <c r="J17" s="16">
        <f t="shared" si="0"/>
        <v>65.078999999999994</v>
      </c>
      <c r="K17" s="13">
        <f t="shared" si="1"/>
        <v>22.421000000000006</v>
      </c>
      <c r="M17" s="8">
        <v>1050</v>
      </c>
      <c r="N17" s="8">
        <f t="shared" si="2"/>
        <v>87.5</v>
      </c>
      <c r="O17" s="17">
        <f>I17</f>
        <v>65.078999999999994</v>
      </c>
      <c r="P17" s="17">
        <f t="shared" si="3"/>
        <v>22.421000000000006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178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179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12.173999999999999</v>
      </c>
      <c r="I35" s="16">
        <f>H35</f>
        <v>12.173999999999999</v>
      </c>
      <c r="J35" s="16">
        <f>I35</f>
        <v>12.173999999999999</v>
      </c>
      <c r="K35" s="13">
        <f>F35-J35</f>
        <v>28.116999999999997</v>
      </c>
      <c r="M35" s="8">
        <v>483.5</v>
      </c>
      <c r="N35" s="8">
        <f>M35/12</f>
        <v>40.291666666666664</v>
      </c>
      <c r="O35" s="17">
        <f>I35</f>
        <v>12.173999999999999</v>
      </c>
      <c r="P35" s="17">
        <f>N35-O35</f>
        <v>28.117666666666665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4.3730000000000002</v>
      </c>
      <c r="I36" s="16">
        <f t="shared" ref="I36:I37" si="4">H36</f>
        <v>4.3730000000000002</v>
      </c>
      <c r="J36" s="16">
        <f>I36</f>
        <v>4.3730000000000002</v>
      </c>
      <c r="K36" s="13">
        <f>F36-J36</f>
        <v>8.9600000000000009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4.3730000000000002</v>
      </c>
      <c r="P36" s="17">
        <f t="shared" ref="P36:P37" si="7">N36-O36</f>
        <v>8.9603333333333346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65.078999999999994</v>
      </c>
      <c r="I37" s="16">
        <f t="shared" si="4"/>
        <v>65.078999999999994</v>
      </c>
      <c r="J37" s="16">
        <f>I37</f>
        <v>65.078999999999994</v>
      </c>
      <c r="K37" s="13">
        <f>F37-J37</f>
        <v>22.421000000000006</v>
      </c>
      <c r="M37" s="8">
        <v>1050</v>
      </c>
      <c r="N37" s="8">
        <f t="shared" si="5"/>
        <v>87.5</v>
      </c>
      <c r="O37" s="17">
        <f t="shared" si="6"/>
        <v>65.078999999999994</v>
      </c>
      <c r="P37" s="17">
        <f t="shared" si="7"/>
        <v>22.421000000000006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180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136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181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136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7.0179999999999998</v>
      </c>
      <c r="F82" s="49">
        <v>7.0179999999999998</v>
      </c>
      <c r="G82" s="113">
        <f>K15</f>
        <v>28.116999999999997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1.994</v>
      </c>
      <c r="F83" s="22">
        <v>1.994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3.5000000000000001E-3</v>
      </c>
      <c r="F85" s="22">
        <v>3.5000000000000001E-3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0</v>
      </c>
      <c r="F86" s="22">
        <v>0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7.0000000000000007E-2</v>
      </c>
      <c r="F88" s="22">
        <v>7.0000000000000007E-2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3.0838017461226657</v>
      </c>
      <c r="F89" s="50">
        <v>3.0838017461226657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0.80300000000000005</v>
      </c>
      <c r="F90" s="49">
        <v>0.80300000000000005</v>
      </c>
      <c r="G90" s="116">
        <f>K16</f>
        <v>8.9600000000000009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3.5704782773277359</v>
      </c>
      <c r="F94" s="50">
        <v>3.5704782773277359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50.845999999999997</v>
      </c>
      <c r="F95" s="49">
        <v>50.845999999999997</v>
      </c>
      <c r="G95" s="116">
        <f>K17</f>
        <v>22.421000000000006</v>
      </c>
    </row>
    <row r="96" spans="1:7" x14ac:dyDescent="0.2">
      <c r="A96" s="7"/>
      <c r="B96" s="111"/>
      <c r="C96" s="119"/>
      <c r="D96" s="33" t="s">
        <v>118</v>
      </c>
      <c r="E96" s="22">
        <v>10.566000000000001</v>
      </c>
      <c r="F96" s="22">
        <v>10.566000000000001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1.05</v>
      </c>
      <c r="F97" s="22">
        <v>1.05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1.071</v>
      </c>
      <c r="F98" s="22">
        <v>1.071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>
        <v>0.9</v>
      </c>
      <c r="F99" s="22">
        <v>0.9</v>
      </c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0.64607557738627097</v>
      </c>
      <c r="F100" s="50">
        <v>0.64607557738627097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70.875</v>
      </c>
      <c r="F101" s="51">
        <v>70.875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12.440461000000001</v>
      </c>
      <c r="F102" s="35">
        <v>12.440461000000001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164.94235660083669</v>
      </c>
      <c r="F103" s="67">
        <f>SUM(F82:F102)</f>
        <v>164.94235660083669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182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136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7.0179999999999998</v>
      </c>
      <c r="G136" s="52">
        <v>7.0179999999999998</v>
      </c>
      <c r="H136" s="106">
        <f>N137</f>
        <v>33.138166666666663</v>
      </c>
      <c r="I136" s="21"/>
      <c r="J136" s="21"/>
      <c r="K136" s="21"/>
      <c r="L136" s="21"/>
      <c r="M136" s="8">
        <v>483.5</v>
      </c>
      <c r="N136" s="23">
        <f>G136+G137+G138+G139+G140+G141</f>
        <v>7.1535000000000002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6.2E-2</v>
      </c>
      <c r="G137" s="22">
        <v>6.2E-2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33.138166666666663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3.5000000000000001E-3</v>
      </c>
      <c r="G138" s="22">
        <v>3.5000000000000001E-3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7.0000000000000007E-2</v>
      </c>
      <c r="G139" s="22">
        <v>7.0000000000000007E-2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0</v>
      </c>
      <c r="G140" s="22">
        <v>0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7.1535000000000002</v>
      </c>
      <c r="G143" s="68">
        <f>SUM(G136:G142)</f>
        <v>7.1535000000000002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216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7018</v>
      </c>
      <c r="E160" s="44">
        <f>G136*1000</f>
        <v>7018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62</v>
      </c>
      <c r="E162" s="44">
        <f>G137*1000</f>
        <v>62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7.0000000000000007E-2</v>
      </c>
      <c r="E163" s="44">
        <f>G139+G140+G141*1000</f>
        <v>7.0000000000000007E-2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3.5</v>
      </c>
      <c r="E164" s="44">
        <f>G138*1000</f>
        <v>3.5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27" zoomScale="85" zoomScaleNormal="85" workbookViewId="0">
      <selection activeCell="H149" sqref="H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183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137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14.525</v>
      </c>
      <c r="I15" s="16">
        <f>H15</f>
        <v>14.525</v>
      </c>
      <c r="J15" s="16">
        <f>I15</f>
        <v>14.525</v>
      </c>
      <c r="K15" s="13">
        <f>F15-J15</f>
        <v>25.765999999999998</v>
      </c>
      <c r="M15" s="8">
        <v>483.5</v>
      </c>
      <c r="N15" s="8">
        <f>M15/12</f>
        <v>40.291666666666664</v>
      </c>
      <c r="O15" s="17">
        <f>I15</f>
        <v>14.525</v>
      </c>
      <c r="P15" s="17">
        <f>N15-O15</f>
        <v>25.766666666666666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5.5590000000000002</v>
      </c>
      <c r="I16" s="16">
        <f t="shared" ref="I16:J17" si="0">H16</f>
        <v>5.5590000000000002</v>
      </c>
      <c r="J16" s="16">
        <f t="shared" si="0"/>
        <v>5.5590000000000002</v>
      </c>
      <c r="K16" s="13">
        <f t="shared" ref="K16:K17" si="1">F16-J16</f>
        <v>7.774</v>
      </c>
      <c r="M16" s="8">
        <v>160</v>
      </c>
      <c r="N16" s="8">
        <f t="shared" ref="N16:N17" si="2">M16/12</f>
        <v>13.333333333333334</v>
      </c>
      <c r="O16" s="17">
        <f>I16</f>
        <v>5.5590000000000002</v>
      </c>
      <c r="P16" s="17">
        <f t="shared" ref="P16:P17" si="3">N16-O16</f>
        <v>7.7743333333333338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115.361</v>
      </c>
      <c r="I17" s="16">
        <f t="shared" si="0"/>
        <v>115.361</v>
      </c>
      <c r="J17" s="16">
        <f t="shared" si="0"/>
        <v>115.361</v>
      </c>
      <c r="K17" s="13" t="s">
        <v>122</v>
      </c>
      <c r="M17" s="8">
        <v>1050</v>
      </c>
      <c r="N17" s="8">
        <f t="shared" si="2"/>
        <v>87.5</v>
      </c>
      <c r="O17" s="17">
        <f>I17</f>
        <v>115.361</v>
      </c>
      <c r="P17" s="17">
        <f t="shared" si="3"/>
        <v>-27.861000000000004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183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184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197</v>
      </c>
      <c r="H35" s="16">
        <f>H15</f>
        <v>14.525</v>
      </c>
      <c r="I35" s="16">
        <f>H35</f>
        <v>14.525</v>
      </c>
      <c r="J35" s="16">
        <f>I35</f>
        <v>14.525</v>
      </c>
      <c r="K35" s="13">
        <f>F35-J35</f>
        <v>25.765999999999998</v>
      </c>
      <c r="M35" s="8">
        <v>483.5</v>
      </c>
      <c r="N35" s="8">
        <f>M35/12</f>
        <v>40.291666666666664</v>
      </c>
      <c r="O35" s="17">
        <f>I35</f>
        <v>14.525</v>
      </c>
      <c r="P35" s="17">
        <f>N35-O35</f>
        <v>25.766666666666666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197</v>
      </c>
      <c r="H36" s="16">
        <f>H16</f>
        <v>5.5590000000000002</v>
      </c>
      <c r="I36" s="16">
        <f t="shared" ref="I36:I37" si="4">H36</f>
        <v>5.5590000000000002</v>
      </c>
      <c r="J36" s="16">
        <f>I36</f>
        <v>5.5590000000000002</v>
      </c>
      <c r="K36" s="13">
        <f>F36-J36</f>
        <v>7.774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5.5590000000000002</v>
      </c>
      <c r="P36" s="17">
        <f t="shared" ref="P36:P37" si="7">N36-O36</f>
        <v>7.7743333333333338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198</v>
      </c>
      <c r="H37" s="16">
        <f>H17</f>
        <v>115.361</v>
      </c>
      <c r="I37" s="16">
        <f t="shared" si="4"/>
        <v>115.361</v>
      </c>
      <c r="J37" s="16">
        <f>I37</f>
        <v>115.361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115.361</v>
      </c>
      <c r="P37" s="17">
        <f t="shared" si="7"/>
        <v>-27.861000000000004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185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137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206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186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137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8.4870000000000001</v>
      </c>
      <c r="F82" s="49">
        <v>8.4870000000000001</v>
      </c>
      <c r="G82" s="113">
        <f>K15</f>
        <v>25.765999999999998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2.6509999999999998</v>
      </c>
      <c r="F83" s="22">
        <v>2.6509999999999998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1.15E-2</v>
      </c>
      <c r="F85" s="22">
        <v>1.15E-2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5.1999999999999998E-2</v>
      </c>
      <c r="F88" s="22">
        <v>5.1999999999999998E-2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3.2438166191839986</v>
      </c>
      <c r="F89" s="50">
        <v>3.2438166191839986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1.2470000000000001</v>
      </c>
      <c r="F90" s="49">
        <v>1.2470000000000001</v>
      </c>
      <c r="G90" s="116">
        <f>K16</f>
        <v>7.774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4.3122403999999994</v>
      </c>
      <c r="F94" s="50">
        <v>4.3122403999999994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81.698999999999998</v>
      </c>
      <c r="F95" s="49">
        <v>81.698999999999998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28.673000000000002</v>
      </c>
      <c r="F96" s="22">
        <v>28.673000000000002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1.24</v>
      </c>
      <c r="F97" s="22">
        <v>1.24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1.365</v>
      </c>
      <c r="F98" s="22">
        <v>1.365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>
        <v>2</v>
      </c>
      <c r="F99" s="22">
        <v>2</v>
      </c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0.384245</v>
      </c>
      <c r="F100" s="50">
        <v>0.384245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102.935</v>
      </c>
      <c r="F101" s="51">
        <v>102.935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18.885836999999999</v>
      </c>
      <c r="F102" s="35">
        <v>18.885836999999999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257.26667901918398</v>
      </c>
      <c r="F103" s="67">
        <f>SUM(F82:F102)</f>
        <v>257.26667901918398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187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137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8.4870000000000001</v>
      </c>
      <c r="G136" s="52">
        <v>8.4870000000000001</v>
      </c>
      <c r="H136" s="106">
        <f>N137</f>
        <v>31.416166666666665</v>
      </c>
      <c r="I136" s="21"/>
      <c r="J136" s="21"/>
      <c r="K136" s="21"/>
      <c r="L136" s="21"/>
      <c r="M136" s="8">
        <v>483.5</v>
      </c>
      <c r="N136" s="23">
        <f>G136+G137+G138+G139+G140+G141</f>
        <v>8.8754999999999988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0.25</v>
      </c>
      <c r="G137" s="22">
        <v>0.25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31.416166666666665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1.15E-2</v>
      </c>
      <c r="G138" s="22">
        <v>1.15E-2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5.1999999999999998E-2</v>
      </c>
      <c r="G139" s="22">
        <v>5.1999999999999998E-2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8.8754999999999988</v>
      </c>
      <c r="G143" s="68">
        <f>SUM(G136:G142)</f>
        <v>8.8754999999999988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217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8487</v>
      </c>
      <c r="E160" s="44">
        <f>G136*1000</f>
        <v>8487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250</v>
      </c>
      <c r="E162" s="44">
        <f>G137*1000</f>
        <v>250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0.127</v>
      </c>
      <c r="E163" s="44">
        <f>G139+G140+G141*1000</f>
        <v>0.127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11.5</v>
      </c>
      <c r="E164" s="44">
        <f>G138*1000</f>
        <v>11.5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A148" zoomScale="85" zoomScaleNormal="85" workbookViewId="0">
      <selection activeCell="B150" sqref="B150:E150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0.5703125" style="8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188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138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17.602</v>
      </c>
      <c r="I15" s="16">
        <f>H15</f>
        <v>17.602</v>
      </c>
      <c r="J15" s="16">
        <f>I15</f>
        <v>17.602</v>
      </c>
      <c r="K15" s="13">
        <f>F15-J15</f>
        <v>22.688999999999997</v>
      </c>
      <c r="M15" s="8">
        <v>483.5</v>
      </c>
      <c r="N15" s="8">
        <f>M15/12</f>
        <v>40.291666666666664</v>
      </c>
      <c r="O15" s="17">
        <f>I15</f>
        <v>17.602</v>
      </c>
      <c r="P15" s="17">
        <f>N15-O15</f>
        <v>22.689666666666664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6.21</v>
      </c>
      <c r="I16" s="16">
        <f t="shared" ref="I16:J17" si="0">H16</f>
        <v>6.21</v>
      </c>
      <c r="J16" s="16">
        <f t="shared" si="0"/>
        <v>6.21</v>
      </c>
      <c r="K16" s="13">
        <f t="shared" ref="K16:K17" si="1">F16-J16</f>
        <v>7.1230000000000002</v>
      </c>
      <c r="M16" s="8">
        <v>160</v>
      </c>
      <c r="N16" s="8">
        <f t="shared" ref="N16:N17" si="2">M16/12</f>
        <v>13.333333333333334</v>
      </c>
      <c r="O16" s="17">
        <f>I16</f>
        <v>6.21</v>
      </c>
      <c r="P16" s="17">
        <f t="shared" ref="P16:P17" si="3">N16-O16</f>
        <v>7.123333333333334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144.61500000000001</v>
      </c>
      <c r="I17" s="16">
        <f t="shared" si="0"/>
        <v>144.61500000000001</v>
      </c>
      <c r="J17" s="16">
        <f t="shared" si="0"/>
        <v>144.61500000000001</v>
      </c>
      <c r="K17" s="13" t="s">
        <v>122</v>
      </c>
      <c r="M17" s="8">
        <v>1050</v>
      </c>
      <c r="N17" s="8">
        <f t="shared" si="2"/>
        <v>87.5</v>
      </c>
      <c r="O17" s="17">
        <f>I17</f>
        <v>144.61500000000001</v>
      </c>
      <c r="P17" s="17">
        <f t="shared" si="3"/>
        <v>-57.115000000000009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7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9" t="s">
        <v>206</v>
      </c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6" x14ac:dyDescent="0.2">
      <c r="A26" s="7"/>
      <c r="B26" s="1"/>
      <c r="H26" s="98" t="s">
        <v>15</v>
      </c>
      <c r="I26" s="98"/>
      <c r="J26" s="98"/>
      <c r="K26" s="98"/>
    </row>
    <row r="27" spans="1:16" x14ac:dyDescent="0.2">
      <c r="A27" s="7"/>
      <c r="B27" s="1"/>
    </row>
    <row r="28" spans="1:16" x14ac:dyDescent="0.2">
      <c r="A28" s="7"/>
      <c r="B28" s="99" t="s">
        <v>188</v>
      </c>
      <c r="C28" s="99"/>
      <c r="D28" s="99"/>
      <c r="E28" s="99"/>
      <c r="F28" s="99"/>
      <c r="G28" s="99"/>
      <c r="H28" s="99"/>
      <c r="I28" s="99"/>
      <c r="J28" s="99"/>
      <c r="K28" s="9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189</v>
      </c>
    </row>
    <row r="31" spans="1:16" x14ac:dyDescent="0.2">
      <c r="A31" s="7"/>
      <c r="B31" s="69" t="s">
        <v>16</v>
      </c>
    </row>
    <row r="32" spans="1:16" x14ac:dyDescent="0.2">
      <c r="A32" s="7"/>
      <c r="B32" s="1"/>
    </row>
    <row r="33" spans="1:16" ht="105" x14ac:dyDescent="0.2">
      <c r="A33" s="7"/>
      <c r="B33" s="73" t="s">
        <v>4</v>
      </c>
      <c r="C33" s="73" t="s">
        <v>17</v>
      </c>
      <c r="D33" s="73" t="s">
        <v>6</v>
      </c>
      <c r="E33" s="73" t="s">
        <v>18</v>
      </c>
      <c r="F33" s="73" t="s">
        <v>19</v>
      </c>
      <c r="G33" s="73" t="s">
        <v>20</v>
      </c>
      <c r="H33" s="73" t="s">
        <v>10</v>
      </c>
      <c r="I33" s="73" t="s">
        <v>11</v>
      </c>
      <c r="J33" s="73" t="s">
        <v>21</v>
      </c>
      <c r="K33" s="73" t="s">
        <v>22</v>
      </c>
    </row>
    <row r="34" spans="1:16" ht="15" x14ac:dyDescent="0.2">
      <c r="A34" s="7"/>
      <c r="B34" s="73">
        <v>1</v>
      </c>
      <c r="C34" s="73">
        <v>2</v>
      </c>
      <c r="D34" s="73">
        <v>3</v>
      </c>
      <c r="E34" s="73">
        <v>4</v>
      </c>
      <c r="F34" s="73">
        <v>5</v>
      </c>
      <c r="G34" s="73">
        <v>6</v>
      </c>
      <c r="H34" s="73">
        <v>7</v>
      </c>
      <c r="I34" s="73">
        <v>8</v>
      </c>
      <c r="J34" s="73">
        <v>9</v>
      </c>
      <c r="K34" s="73">
        <v>10</v>
      </c>
    </row>
    <row r="35" spans="1:16" ht="78.75" customHeight="1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79" t="s">
        <v>197</v>
      </c>
      <c r="H35" s="16">
        <f>H15</f>
        <v>17.602</v>
      </c>
      <c r="I35" s="16">
        <f>H35</f>
        <v>17.602</v>
      </c>
      <c r="J35" s="16">
        <f>I35</f>
        <v>17.602</v>
      </c>
      <c r="K35" s="13">
        <f>F35-J35</f>
        <v>22.688999999999997</v>
      </c>
      <c r="M35" s="8">
        <v>483.5</v>
      </c>
      <c r="N35" s="8">
        <f>M35/12</f>
        <v>40.291666666666664</v>
      </c>
      <c r="O35" s="17">
        <f>I35</f>
        <v>17.602</v>
      </c>
      <c r="P35" s="17">
        <f>N35-O35</f>
        <v>22.689666666666664</v>
      </c>
    </row>
    <row r="36" spans="1:16" ht="60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79" t="s">
        <v>197</v>
      </c>
      <c r="H36" s="16">
        <f>H16</f>
        <v>6.21</v>
      </c>
      <c r="I36" s="16">
        <f t="shared" ref="I36:I37" si="4">H36</f>
        <v>6.21</v>
      </c>
      <c r="J36" s="16">
        <f>I36</f>
        <v>6.21</v>
      </c>
      <c r="K36" s="13">
        <f>F36-J36</f>
        <v>7.1230000000000002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6.21</v>
      </c>
      <c r="P36" s="17">
        <f t="shared" ref="P36:P37" si="7">N36-O36</f>
        <v>7.123333333333334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79" t="s">
        <v>198</v>
      </c>
      <c r="H37" s="16">
        <f>H17</f>
        <v>144.61500000000001</v>
      </c>
      <c r="I37" s="16">
        <f t="shared" si="4"/>
        <v>144.61500000000001</v>
      </c>
      <c r="J37" s="16">
        <f>I37</f>
        <v>144.61500000000001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144.61500000000001</v>
      </c>
      <c r="P37" s="17">
        <f t="shared" si="7"/>
        <v>-57.115000000000009</v>
      </c>
    </row>
    <row r="38" spans="1:16" x14ac:dyDescent="0.2">
      <c r="A38" s="7"/>
      <c r="B38" s="9"/>
    </row>
    <row r="39" spans="1:16" x14ac:dyDescent="0.2">
      <c r="A39" s="7"/>
      <c r="B39" s="1"/>
      <c r="O39" s="119"/>
    </row>
    <row r="40" spans="1:16" x14ac:dyDescent="0.2">
      <c r="A40" s="7"/>
      <c r="B40" s="9"/>
      <c r="O40" s="119"/>
    </row>
    <row r="41" spans="1:16" x14ac:dyDescent="0.2">
      <c r="A41" s="7"/>
      <c r="B41" s="2"/>
      <c r="O41" s="119"/>
    </row>
    <row r="42" spans="1:16" x14ac:dyDescent="0.2">
      <c r="A42" s="7"/>
      <c r="B42" s="9"/>
      <c r="O42" s="120"/>
    </row>
    <row r="43" spans="1:16" x14ac:dyDescent="0.2">
      <c r="A43" s="7"/>
      <c r="B43" s="1"/>
      <c r="K43" s="70" t="s">
        <v>23</v>
      </c>
      <c r="O43" s="120"/>
    </row>
    <row r="44" spans="1:16" x14ac:dyDescent="0.2">
      <c r="A44" s="7"/>
      <c r="B44" s="9"/>
      <c r="O44" s="120"/>
    </row>
    <row r="45" spans="1:16" x14ac:dyDescent="0.2">
      <c r="A45" s="7"/>
      <c r="B45" s="9"/>
    </row>
    <row r="46" spans="1:16" ht="15" x14ac:dyDescent="0.2">
      <c r="A46" s="7"/>
      <c r="B46" s="109" t="s">
        <v>206</v>
      </c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6" x14ac:dyDescent="0.2">
      <c r="A47" s="7"/>
      <c r="B47" s="1"/>
      <c r="H47" s="98" t="s">
        <v>15</v>
      </c>
      <c r="I47" s="98"/>
      <c r="J47" s="98"/>
      <c r="K47" s="98"/>
    </row>
    <row r="48" spans="1:16" x14ac:dyDescent="0.2">
      <c r="A48" s="7"/>
      <c r="B48" s="1"/>
    </row>
    <row r="49" spans="1:11" x14ac:dyDescent="0.2">
      <c r="A49" s="7"/>
      <c r="B49" s="99" t="s">
        <v>190</v>
      </c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138</v>
      </c>
    </row>
    <row r="52" spans="1:11" x14ac:dyDescent="0.2">
      <c r="A52" s="7"/>
      <c r="B52" s="69" t="s">
        <v>16</v>
      </c>
    </row>
    <row r="53" spans="1:11" x14ac:dyDescent="0.2">
      <c r="A53" s="7"/>
      <c r="B53" s="9"/>
    </row>
    <row r="54" spans="1:11" ht="15" x14ac:dyDescent="0.2">
      <c r="A54" s="7"/>
      <c r="B54" s="125" t="s">
        <v>24</v>
      </c>
      <c r="C54" s="125" t="s">
        <v>17</v>
      </c>
      <c r="D54" s="125" t="s">
        <v>25</v>
      </c>
      <c r="E54" s="125"/>
      <c r="F54" s="125"/>
      <c r="G54" s="125"/>
      <c r="H54" s="125"/>
      <c r="I54" s="125"/>
      <c r="J54" s="125"/>
      <c r="K54" s="125"/>
    </row>
    <row r="55" spans="1:11" ht="15" x14ac:dyDescent="0.2">
      <c r="A55" s="7"/>
      <c r="B55" s="125"/>
      <c r="C55" s="125"/>
      <c r="D55" s="125">
        <v>1</v>
      </c>
      <c r="E55" s="125"/>
      <c r="F55" s="125">
        <v>2</v>
      </c>
      <c r="G55" s="125"/>
      <c r="H55" s="125">
        <v>3</v>
      </c>
      <c r="I55" s="125"/>
      <c r="J55" s="125" t="s">
        <v>26</v>
      </c>
      <c r="K55" s="125"/>
    </row>
    <row r="56" spans="1:11" ht="15" x14ac:dyDescent="0.2">
      <c r="A56" s="7"/>
      <c r="B56" s="125"/>
      <c r="C56" s="125"/>
      <c r="D56" s="125" t="s">
        <v>27</v>
      </c>
      <c r="E56" s="125"/>
      <c r="F56" s="125" t="s">
        <v>28</v>
      </c>
      <c r="G56" s="125"/>
      <c r="H56" s="125" t="s">
        <v>29</v>
      </c>
      <c r="I56" s="125"/>
      <c r="J56" s="125" t="s">
        <v>26</v>
      </c>
      <c r="K56" s="125"/>
    </row>
    <row r="57" spans="1:11" ht="45" x14ac:dyDescent="0.2">
      <c r="A57" s="7"/>
      <c r="B57" s="125"/>
      <c r="C57" s="125"/>
      <c r="D57" s="73" t="s">
        <v>30</v>
      </c>
      <c r="E57" s="73" t="s">
        <v>31</v>
      </c>
      <c r="F57" s="73" t="s">
        <v>30</v>
      </c>
      <c r="G57" s="73" t="s">
        <v>31</v>
      </c>
      <c r="H57" s="73" t="s">
        <v>30</v>
      </c>
      <c r="I57" s="73" t="s">
        <v>31</v>
      </c>
      <c r="J57" s="73" t="s">
        <v>30</v>
      </c>
      <c r="K57" s="73" t="s">
        <v>31</v>
      </c>
    </row>
    <row r="58" spans="1:11" ht="15" x14ac:dyDescent="0.2">
      <c r="A58" s="7"/>
      <c r="B58" s="73">
        <v>1</v>
      </c>
      <c r="C58" s="73">
        <v>2</v>
      </c>
      <c r="D58" s="73">
        <v>3</v>
      </c>
      <c r="E58" s="73">
        <v>4</v>
      </c>
      <c r="F58" s="73">
        <v>5</v>
      </c>
      <c r="G58" s="73">
        <v>6</v>
      </c>
      <c r="H58" s="73">
        <v>7</v>
      </c>
      <c r="I58" s="73">
        <v>8</v>
      </c>
      <c r="J58" s="73">
        <v>9</v>
      </c>
      <c r="K58" s="73">
        <v>10</v>
      </c>
    </row>
    <row r="59" spans="1:11" ht="15" x14ac:dyDescent="0.2">
      <c r="A59" s="7"/>
      <c r="B59" s="76">
        <v>1</v>
      </c>
      <c r="C59" s="7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6">
        <v>2</v>
      </c>
      <c r="C60" s="7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3</v>
      </c>
      <c r="C61" s="7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 t="s">
        <v>26</v>
      </c>
      <c r="C62" s="7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7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97" t="s">
        <v>91</v>
      </c>
      <c r="C70" s="97"/>
      <c r="D70" s="97"/>
      <c r="E70" s="97"/>
      <c r="F70" s="97"/>
      <c r="G70" s="9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9" t="s">
        <v>191</v>
      </c>
      <c r="C73" s="99"/>
      <c r="D73" s="99"/>
      <c r="E73" s="99"/>
      <c r="F73" s="99"/>
      <c r="G73" s="9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138</v>
      </c>
    </row>
    <row r="76" spans="1:11" x14ac:dyDescent="0.2">
      <c r="A76" s="7"/>
      <c r="B76" s="6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25" t="s">
        <v>0</v>
      </c>
      <c r="C79" s="125" t="s">
        <v>36</v>
      </c>
      <c r="D79" s="125" t="s">
        <v>37</v>
      </c>
      <c r="E79" s="125" t="s">
        <v>73</v>
      </c>
      <c r="F79" s="125" t="s">
        <v>70</v>
      </c>
      <c r="G79" s="125" t="s">
        <v>74</v>
      </c>
    </row>
    <row r="80" spans="1:11" ht="63" customHeight="1" x14ac:dyDescent="0.2">
      <c r="A80" s="7"/>
      <c r="B80" s="125"/>
      <c r="C80" s="125"/>
      <c r="D80" s="125"/>
      <c r="E80" s="125"/>
      <c r="F80" s="125"/>
      <c r="G80" s="125"/>
    </row>
    <row r="81" spans="1:7" ht="15.75" thickBot="1" x14ac:dyDescent="0.25">
      <c r="A81" s="7"/>
      <c r="B81" s="73">
        <v>1</v>
      </c>
      <c r="C81" s="73">
        <v>2</v>
      </c>
      <c r="D81" s="73">
        <v>3</v>
      </c>
      <c r="E81" s="73">
        <v>4</v>
      </c>
      <c r="F81" s="73">
        <v>5</v>
      </c>
      <c r="G81" s="73">
        <v>6</v>
      </c>
    </row>
    <row r="82" spans="1:7" ht="13.9" customHeight="1" x14ac:dyDescent="0.2">
      <c r="A82" s="7"/>
      <c r="B82" s="103" t="s">
        <v>81</v>
      </c>
      <c r="C82" s="103" t="s">
        <v>109</v>
      </c>
      <c r="D82" s="29" t="s">
        <v>96</v>
      </c>
      <c r="E82" s="49">
        <v>10.789</v>
      </c>
      <c r="F82" s="49">
        <v>10.789</v>
      </c>
      <c r="G82" s="113">
        <f>K15</f>
        <v>22.688999999999997</v>
      </c>
    </row>
    <row r="83" spans="1:7" ht="13.9" customHeight="1" x14ac:dyDescent="0.2">
      <c r="A83" s="7"/>
      <c r="B83" s="111"/>
      <c r="C83" s="111"/>
      <c r="D83" s="29" t="s">
        <v>97</v>
      </c>
      <c r="E83" s="22">
        <v>3.44</v>
      </c>
      <c r="F83" s="22">
        <v>3.44</v>
      </c>
      <c r="G83" s="114"/>
    </row>
    <row r="84" spans="1:7" ht="13.9" customHeight="1" x14ac:dyDescent="0.2">
      <c r="A84" s="7"/>
      <c r="B84" s="111"/>
      <c r="C84" s="111"/>
      <c r="D84" s="29" t="s">
        <v>148</v>
      </c>
      <c r="E84" s="22">
        <v>5.0400000000000002E-3</v>
      </c>
      <c r="F84" s="22">
        <v>5.0400000000000002E-3</v>
      </c>
      <c r="G84" s="114"/>
    </row>
    <row r="85" spans="1:7" ht="13.9" customHeight="1" x14ac:dyDescent="0.2">
      <c r="A85" s="7"/>
      <c r="B85" s="111"/>
      <c r="C85" s="111"/>
      <c r="D85" s="30" t="s">
        <v>98</v>
      </c>
      <c r="E85" s="22">
        <v>1.7500000000000002E-2</v>
      </c>
      <c r="F85" s="22">
        <v>1.7500000000000002E-2</v>
      </c>
      <c r="G85" s="114"/>
    </row>
    <row r="86" spans="1:7" ht="13.9" customHeight="1" x14ac:dyDescent="0.2">
      <c r="A86" s="7"/>
      <c r="B86" s="111"/>
      <c r="C86" s="111"/>
      <c r="D86" s="29" t="s">
        <v>123</v>
      </c>
      <c r="E86" s="22">
        <v>7.4999999999999997E-2</v>
      </c>
      <c r="F86" s="22">
        <v>7.4999999999999997E-2</v>
      </c>
      <c r="G86" s="114"/>
    </row>
    <row r="87" spans="1:7" ht="13.9" customHeight="1" x14ac:dyDescent="0.2">
      <c r="A87" s="7"/>
      <c r="B87" s="111"/>
      <c r="C87" s="111"/>
      <c r="D87" s="31" t="s">
        <v>100</v>
      </c>
      <c r="E87" s="22">
        <v>0</v>
      </c>
      <c r="F87" s="22">
        <v>0</v>
      </c>
      <c r="G87" s="114"/>
    </row>
    <row r="88" spans="1:7" ht="22.5" x14ac:dyDescent="0.2">
      <c r="A88" s="7"/>
      <c r="B88" s="111"/>
      <c r="C88" s="111"/>
      <c r="D88" s="32" t="s">
        <v>99</v>
      </c>
      <c r="E88" s="22">
        <v>4.4999999999999998E-2</v>
      </c>
      <c r="F88" s="22">
        <v>4.4999999999999998E-2</v>
      </c>
      <c r="G88" s="114"/>
    </row>
    <row r="89" spans="1:7" ht="14.45" customHeight="1" thickBot="1" x14ac:dyDescent="0.25">
      <c r="A89" s="7"/>
      <c r="B89" s="112"/>
      <c r="C89" s="112"/>
      <c r="D89" s="31" t="s">
        <v>203</v>
      </c>
      <c r="E89" s="50">
        <v>3.2300066191839987</v>
      </c>
      <c r="F89" s="50">
        <v>3.2300066191839987</v>
      </c>
      <c r="G89" s="115"/>
    </row>
    <row r="90" spans="1:7" ht="13.9" customHeight="1" x14ac:dyDescent="0.2">
      <c r="A90" s="7"/>
      <c r="B90" s="103" t="s">
        <v>82</v>
      </c>
      <c r="C90" s="103" t="s">
        <v>111</v>
      </c>
      <c r="D90" s="31" t="s">
        <v>97</v>
      </c>
      <c r="E90" s="49">
        <v>1.7609999999999999</v>
      </c>
      <c r="F90" s="49">
        <v>1.7609999999999999</v>
      </c>
      <c r="G90" s="116">
        <f>K16</f>
        <v>7.1230000000000002</v>
      </c>
    </row>
    <row r="91" spans="1:7" ht="13.9" customHeight="1" x14ac:dyDescent="0.2">
      <c r="A91" s="7"/>
      <c r="B91" s="111" t="s">
        <v>82</v>
      </c>
      <c r="C91" s="111"/>
      <c r="D91" s="31" t="s">
        <v>124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111"/>
      <c r="C92" s="111"/>
      <c r="D92" s="31" t="s">
        <v>115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116</v>
      </c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111" t="s">
        <v>82</v>
      </c>
      <c r="C94" s="111"/>
      <c r="D94" s="31" t="s">
        <v>203</v>
      </c>
      <c r="E94" s="50">
        <v>4.4492320999999997</v>
      </c>
      <c r="F94" s="50">
        <v>4.4492320999999997</v>
      </c>
      <c r="G94" s="118"/>
    </row>
    <row r="95" spans="1:7" ht="13.9" customHeight="1" x14ac:dyDescent="0.2">
      <c r="A95" s="7"/>
      <c r="B95" s="103" t="s">
        <v>83</v>
      </c>
      <c r="C95" s="119" t="s">
        <v>112</v>
      </c>
      <c r="D95" s="33" t="s">
        <v>117</v>
      </c>
      <c r="E95" s="49">
        <v>101.983</v>
      </c>
      <c r="F95" s="49">
        <v>101.983</v>
      </c>
      <c r="G95" s="116" t="str">
        <f>K17</f>
        <v>нет свободной мощности</v>
      </c>
    </row>
    <row r="96" spans="1:7" x14ac:dyDescent="0.2">
      <c r="A96" s="7"/>
      <c r="B96" s="111"/>
      <c r="C96" s="119"/>
      <c r="D96" s="33" t="s">
        <v>118</v>
      </c>
      <c r="E96" s="22">
        <v>39.323</v>
      </c>
      <c r="F96" s="22">
        <v>39.323</v>
      </c>
      <c r="G96" s="121"/>
    </row>
    <row r="97" spans="1:9" x14ac:dyDescent="0.2">
      <c r="A97" s="7"/>
      <c r="B97" s="111"/>
      <c r="C97" s="119"/>
      <c r="D97" s="33" t="s">
        <v>119</v>
      </c>
      <c r="E97" s="22">
        <v>1.35</v>
      </c>
      <c r="F97" s="22">
        <v>1.35</v>
      </c>
      <c r="G97" s="121"/>
    </row>
    <row r="98" spans="1:9" ht="13.9" customHeight="1" x14ac:dyDescent="0.2">
      <c r="A98" s="7"/>
      <c r="B98" s="111"/>
      <c r="C98" s="120"/>
      <c r="D98" s="31" t="s">
        <v>120</v>
      </c>
      <c r="E98" s="22">
        <v>1.4330000000000001</v>
      </c>
      <c r="F98" s="22">
        <v>1.4330000000000001</v>
      </c>
      <c r="G98" s="121"/>
    </row>
    <row r="99" spans="1:9" ht="13.9" customHeight="1" x14ac:dyDescent="0.2">
      <c r="A99" s="7"/>
      <c r="B99" s="111"/>
      <c r="C99" s="120"/>
      <c r="D99" s="31" t="s">
        <v>121</v>
      </c>
      <c r="E99" s="22"/>
      <c r="F99" s="22"/>
      <c r="G99" s="121"/>
    </row>
    <row r="100" spans="1:9" ht="13.9" customHeight="1" thickBot="1" x14ac:dyDescent="0.25">
      <c r="A100" s="7"/>
      <c r="B100" s="111"/>
      <c r="C100" s="120"/>
      <c r="D100" s="31" t="s">
        <v>203</v>
      </c>
      <c r="E100" s="50">
        <v>0.5257980000000001</v>
      </c>
      <c r="F100" s="50">
        <v>0.5257980000000001</v>
      </c>
      <c r="G100" s="121"/>
    </row>
    <row r="101" spans="1:9" ht="13.9" customHeight="1" x14ac:dyDescent="0.2">
      <c r="A101" s="7"/>
      <c r="B101" s="104"/>
      <c r="C101" s="119" t="s">
        <v>111</v>
      </c>
      <c r="D101" s="33" t="s">
        <v>117</v>
      </c>
      <c r="E101" s="51">
        <v>127.91200000000001</v>
      </c>
      <c r="F101" s="51">
        <v>127.91200000000001</v>
      </c>
      <c r="G101" s="121"/>
    </row>
    <row r="102" spans="1:9" ht="13.9" customHeight="1" x14ac:dyDescent="0.2">
      <c r="A102" s="7"/>
      <c r="B102" s="105"/>
      <c r="C102" s="123"/>
      <c r="D102" s="33" t="s">
        <v>118</v>
      </c>
      <c r="E102" s="35">
        <v>24.360927</v>
      </c>
      <c r="F102" s="35">
        <v>24.360927</v>
      </c>
      <c r="G102" s="122"/>
    </row>
    <row r="103" spans="1:9" ht="13.9" customHeight="1" x14ac:dyDescent="0.2">
      <c r="A103" s="7"/>
      <c r="B103" s="76" t="s">
        <v>38</v>
      </c>
      <c r="C103" s="65" t="s">
        <v>144</v>
      </c>
      <c r="D103" s="66" t="s">
        <v>144</v>
      </c>
      <c r="E103" s="67">
        <f>SUM(E82:E102)</f>
        <v>320.69950371918401</v>
      </c>
      <c r="F103" s="67">
        <f>SUM(F82:F102)</f>
        <v>320.69950371918401</v>
      </c>
      <c r="G103" s="76" t="s">
        <v>144</v>
      </c>
      <c r="I103" s="7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70"/>
    </row>
    <row r="105" spans="1:9" x14ac:dyDescent="0.2">
      <c r="A105" s="7"/>
      <c r="B105" s="1"/>
      <c r="I105" s="7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24" t="s">
        <v>40</v>
      </c>
      <c r="C107" s="124"/>
      <c r="D107" s="124"/>
      <c r="E107" s="124"/>
      <c r="F107" s="124"/>
      <c r="G107" s="124"/>
      <c r="H107" s="124"/>
      <c r="I107" s="12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3" t="s">
        <v>41</v>
      </c>
      <c r="C111" s="73" t="s">
        <v>42</v>
      </c>
      <c r="D111" s="73" t="s">
        <v>43</v>
      </c>
      <c r="E111" s="73" t="s">
        <v>44</v>
      </c>
      <c r="F111" s="73" t="s">
        <v>45</v>
      </c>
      <c r="G111" s="73" t="s">
        <v>46</v>
      </c>
      <c r="H111" s="73" t="s">
        <v>47</v>
      </c>
      <c r="I111" s="73" t="s">
        <v>48</v>
      </c>
    </row>
    <row r="112" spans="1:9" ht="15" x14ac:dyDescent="0.2">
      <c r="A112" s="7"/>
      <c r="B112" s="73">
        <v>1</v>
      </c>
      <c r="C112" s="73">
        <v>2</v>
      </c>
      <c r="D112" s="73">
        <v>3</v>
      </c>
      <c r="E112" s="73">
        <v>4</v>
      </c>
      <c r="F112" s="73">
        <v>5</v>
      </c>
      <c r="G112" s="73">
        <v>6</v>
      </c>
      <c r="H112" s="73">
        <v>7</v>
      </c>
      <c r="I112" s="73">
        <v>8</v>
      </c>
    </row>
    <row r="113" spans="1:11" ht="28.5" customHeight="1" x14ac:dyDescent="0.2">
      <c r="A113" s="7"/>
      <c r="B113" s="94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96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94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95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95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95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95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96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70" t="s">
        <v>49</v>
      </c>
    </row>
    <row r="124" spans="1:11" x14ac:dyDescent="0.2">
      <c r="A124" s="7"/>
      <c r="B124" s="9"/>
      <c r="H124" s="70"/>
    </row>
    <row r="125" spans="1:11" ht="39.75" customHeight="1" x14ac:dyDescent="0.2">
      <c r="A125" s="7"/>
      <c r="B125" s="97" t="s">
        <v>204</v>
      </c>
      <c r="C125" s="97"/>
      <c r="D125" s="97"/>
      <c r="E125" s="97"/>
      <c r="F125" s="97"/>
      <c r="G125" s="97"/>
      <c r="H125" s="5"/>
      <c r="I125" s="5"/>
      <c r="J125" s="5"/>
      <c r="K125" s="5"/>
    </row>
    <row r="126" spans="1:11" x14ac:dyDescent="0.2">
      <c r="A126" s="7"/>
      <c r="B126" s="1"/>
      <c r="C126" s="98" t="s">
        <v>15</v>
      </c>
      <c r="D126" s="98"/>
      <c r="E126" s="98"/>
      <c r="F126" s="9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9" t="s">
        <v>192</v>
      </c>
      <c r="C128" s="99"/>
      <c r="D128" s="99"/>
      <c r="E128" s="99"/>
      <c r="F128" s="99"/>
      <c r="G128" s="99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138</v>
      </c>
    </row>
    <row r="131" spans="1:14" x14ac:dyDescent="0.2">
      <c r="A131" s="7"/>
      <c r="B131" s="6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3" t="s">
        <v>75</v>
      </c>
      <c r="C134" s="73" t="s">
        <v>50</v>
      </c>
      <c r="D134" s="73" t="s">
        <v>51</v>
      </c>
      <c r="E134" s="73" t="s">
        <v>52</v>
      </c>
      <c r="F134" s="73" t="s">
        <v>71</v>
      </c>
      <c r="G134" s="73" t="s">
        <v>70</v>
      </c>
      <c r="H134" s="73" t="s">
        <v>78</v>
      </c>
    </row>
    <row r="135" spans="1:14" ht="15" x14ac:dyDescent="0.2">
      <c r="A135" s="7"/>
      <c r="B135" s="73">
        <v>1</v>
      </c>
      <c r="C135" s="73">
        <v>2</v>
      </c>
      <c r="D135" s="73">
        <v>3</v>
      </c>
      <c r="E135" s="73">
        <v>4</v>
      </c>
      <c r="F135" s="73">
        <v>5</v>
      </c>
      <c r="G135" s="73">
        <v>6</v>
      </c>
      <c r="H135" s="73">
        <v>7</v>
      </c>
    </row>
    <row r="136" spans="1:14" ht="15" x14ac:dyDescent="0.2">
      <c r="A136" s="7"/>
      <c r="B136" s="100" t="s">
        <v>92</v>
      </c>
      <c r="C136" s="103" t="s">
        <v>94</v>
      </c>
      <c r="D136" s="19" t="s">
        <v>96</v>
      </c>
      <c r="E136" s="20">
        <v>2</v>
      </c>
      <c r="F136" s="52">
        <v>10.789</v>
      </c>
      <c r="G136" s="52">
        <v>10.789</v>
      </c>
      <c r="H136" s="106">
        <f>N137</f>
        <v>28.940166666666663</v>
      </c>
      <c r="I136" s="21"/>
      <c r="J136" s="21"/>
      <c r="K136" s="21"/>
      <c r="L136" s="21"/>
      <c r="M136" s="8">
        <v>483.5</v>
      </c>
      <c r="N136" s="23">
        <f>G136+G137+G138+G139+G140+G141</f>
        <v>11.3515</v>
      </c>
    </row>
    <row r="137" spans="1:14" ht="15" x14ac:dyDescent="0.2">
      <c r="A137" s="7"/>
      <c r="B137" s="101"/>
      <c r="C137" s="104"/>
      <c r="D137" s="19" t="s">
        <v>97</v>
      </c>
      <c r="E137" s="20">
        <v>4</v>
      </c>
      <c r="F137" s="22">
        <v>0.42499999999999999</v>
      </c>
      <c r="G137" s="22">
        <v>0.42499999999999999</v>
      </c>
      <c r="H137" s="107"/>
      <c r="I137" s="78"/>
      <c r="J137" s="78"/>
      <c r="K137" s="78"/>
      <c r="L137" s="21"/>
      <c r="M137" s="8">
        <f>M136/12</f>
        <v>40.291666666666664</v>
      </c>
      <c r="N137" s="24">
        <f>M137-N136</f>
        <v>28.940166666666663</v>
      </c>
    </row>
    <row r="138" spans="1:14" ht="22.5" x14ac:dyDescent="0.2">
      <c r="A138" s="7"/>
      <c r="B138" s="101"/>
      <c r="C138" s="104"/>
      <c r="D138" s="19" t="s">
        <v>98</v>
      </c>
      <c r="E138" s="20">
        <v>6</v>
      </c>
      <c r="F138" s="22">
        <v>1.7500000000000002E-2</v>
      </c>
      <c r="G138" s="22">
        <v>1.7500000000000002E-2</v>
      </c>
      <c r="H138" s="107"/>
      <c r="I138" s="78"/>
      <c r="J138" s="78"/>
      <c r="K138" s="78"/>
      <c r="L138" s="21"/>
    </row>
    <row r="139" spans="1:14" ht="22.5" x14ac:dyDescent="0.2">
      <c r="A139" s="7"/>
      <c r="B139" s="101"/>
      <c r="C139" s="104"/>
      <c r="D139" s="19" t="s">
        <v>99</v>
      </c>
      <c r="E139" s="20">
        <v>5</v>
      </c>
      <c r="F139" s="22">
        <v>4.4999999999999998E-2</v>
      </c>
      <c r="G139" s="22">
        <v>4.4999999999999998E-2</v>
      </c>
      <c r="H139" s="107"/>
      <c r="I139" s="78"/>
      <c r="J139" s="78"/>
      <c r="K139" s="78"/>
      <c r="L139" s="21"/>
    </row>
    <row r="140" spans="1:14" ht="15" x14ac:dyDescent="0.2">
      <c r="A140" s="7"/>
      <c r="B140" s="101"/>
      <c r="C140" s="104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7"/>
      <c r="I140" s="78"/>
      <c r="J140" s="78"/>
      <c r="K140" s="78"/>
      <c r="L140" s="21"/>
    </row>
    <row r="141" spans="1:14" ht="15" x14ac:dyDescent="0.2">
      <c r="A141" s="7"/>
      <c r="B141" s="102"/>
      <c r="C141" s="105"/>
      <c r="D141" s="19" t="s">
        <v>100</v>
      </c>
      <c r="E141" s="20">
        <v>5</v>
      </c>
      <c r="F141" s="22">
        <v>0</v>
      </c>
      <c r="G141" s="22">
        <v>0</v>
      </c>
      <c r="H141" s="108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4" t="s">
        <v>95</v>
      </c>
      <c r="D142" s="7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6" t="s">
        <v>1</v>
      </c>
      <c r="C143" s="25" t="s">
        <v>144</v>
      </c>
      <c r="D143" s="25" t="s">
        <v>144</v>
      </c>
      <c r="E143" s="25" t="s">
        <v>144</v>
      </c>
      <c r="F143" s="68">
        <f>SUM(F136:F142)</f>
        <v>11.3515</v>
      </c>
      <c r="G143" s="68">
        <f>SUM(G136:G142)</f>
        <v>11.3515</v>
      </c>
      <c r="H143" s="25" t="s">
        <v>144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7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97" t="s">
        <v>54</v>
      </c>
      <c r="C149" s="97"/>
      <c r="D149" s="97"/>
      <c r="E149" s="97"/>
      <c r="F149" s="26"/>
      <c r="G149" s="26"/>
      <c r="H149" s="26"/>
      <c r="I149" s="26"/>
    </row>
    <row r="150" spans="1:14" ht="25.5" customHeight="1" x14ac:dyDescent="0.2">
      <c r="A150" s="7"/>
      <c r="B150" s="109" t="s">
        <v>218</v>
      </c>
      <c r="C150" s="109"/>
      <c r="D150" s="109"/>
      <c r="E150" s="109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93" t="s">
        <v>125</v>
      </c>
      <c r="N153" s="9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5">
        <v>8.2970000000000006</v>
      </c>
      <c r="N154" s="75">
        <v>8.2970000000000006</v>
      </c>
    </row>
    <row r="155" spans="1:14" ht="14.25" customHeight="1" x14ac:dyDescent="0.2">
      <c r="A155" s="7"/>
      <c r="B155" s="87" t="s">
        <v>55</v>
      </c>
      <c r="C155" s="88"/>
      <c r="D155" s="91" t="s">
        <v>76</v>
      </c>
      <c r="E155" s="9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89"/>
      <c r="C156" s="90"/>
      <c r="D156" s="92"/>
      <c r="E156" s="92"/>
      <c r="F156" s="26"/>
      <c r="G156" s="26"/>
      <c r="H156" s="26"/>
      <c r="I156" s="26"/>
      <c r="J156" s="26"/>
      <c r="K156" s="26"/>
      <c r="L156" s="26"/>
      <c r="M156" s="93" t="s">
        <v>126</v>
      </c>
      <c r="N156" s="93"/>
    </row>
    <row r="157" spans="1:14" ht="15" x14ac:dyDescent="0.2">
      <c r="A157" s="7"/>
      <c r="B157" s="85">
        <v>1</v>
      </c>
      <c r="C157" s="86"/>
      <c r="D157" s="73">
        <v>2</v>
      </c>
      <c r="E157" s="73">
        <v>3</v>
      </c>
      <c r="F157" s="26"/>
      <c r="G157" s="26"/>
      <c r="H157" s="26"/>
      <c r="I157" s="26"/>
      <c r="J157" s="26"/>
      <c r="K157" s="26"/>
      <c r="L157" s="26"/>
      <c r="M157" s="75">
        <v>2.863</v>
      </c>
      <c r="N157" s="75">
        <v>2.863</v>
      </c>
    </row>
    <row r="158" spans="1:14" ht="15" customHeight="1" x14ac:dyDescent="0.2">
      <c r="A158" s="7"/>
      <c r="B158" s="81" t="s">
        <v>56</v>
      </c>
      <c r="C158" s="82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5">
        <v>1.1950000000000001</v>
      </c>
      <c r="N158" s="75">
        <v>1.1950000000000001</v>
      </c>
    </row>
    <row r="159" spans="1:14" ht="15" x14ac:dyDescent="0.2">
      <c r="A159" s="7"/>
      <c r="B159" s="81" t="s">
        <v>57</v>
      </c>
      <c r="C159" s="82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81" t="s">
        <v>58</v>
      </c>
      <c r="C160" s="82"/>
      <c r="D160" s="44">
        <f>F136*1000</f>
        <v>10789</v>
      </c>
      <c r="E160" s="44">
        <f>G136*1000</f>
        <v>10789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81" t="s">
        <v>59</v>
      </c>
      <c r="C161" s="82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81" t="s">
        <v>60</v>
      </c>
      <c r="C162" s="82"/>
      <c r="D162" s="44">
        <f>F137*1000</f>
        <v>425</v>
      </c>
      <c r="E162" s="44">
        <f>G137*1000</f>
        <v>425</v>
      </c>
      <c r="F162" s="26"/>
      <c r="G162" s="26"/>
      <c r="H162" s="26"/>
      <c r="I162" s="26"/>
      <c r="J162" s="26"/>
      <c r="K162" s="26"/>
      <c r="L162" s="36"/>
      <c r="M162" s="83" t="s">
        <v>127</v>
      </c>
      <c r="N162" s="84"/>
    </row>
    <row r="163" spans="1:14" ht="15" x14ac:dyDescent="0.2">
      <c r="A163" s="7"/>
      <c r="B163" s="81" t="s">
        <v>61</v>
      </c>
      <c r="C163" s="82"/>
      <c r="D163" s="44">
        <f>F139+F141+F140</f>
        <v>0.12</v>
      </c>
      <c r="E163" s="44">
        <f>G139+G140+G141*1000</f>
        <v>0.12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81" t="s">
        <v>62</v>
      </c>
      <c r="C164" s="82"/>
      <c r="D164" s="44">
        <f>F138*1000</f>
        <v>17.5</v>
      </c>
      <c r="E164" s="44">
        <f>G138*1000</f>
        <v>17.5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81" t="s">
        <v>63</v>
      </c>
      <c r="C165" s="82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81" t="s">
        <v>64</v>
      </c>
      <c r="C166" s="82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81" t="s">
        <v>65</v>
      </c>
      <c r="C167" s="82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81" t="s">
        <v>38</v>
      </c>
      <c r="C168" s="82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2"/>
  <sheetViews>
    <sheetView tabSelected="1" topLeftCell="A149" zoomScale="85" zoomScaleNormal="85" workbookViewId="0">
      <selection activeCell="G168" sqref="G168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26" t="s">
        <v>3</v>
      </c>
      <c r="K1" s="12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27" t="s">
        <v>207</v>
      </c>
      <c r="C5" s="127"/>
      <c r="D5" s="127"/>
      <c r="E5" s="127"/>
      <c r="F5" s="127"/>
      <c r="G5" s="12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28" t="s">
        <v>79</v>
      </c>
      <c r="E6" s="128"/>
      <c r="F6" s="128"/>
      <c r="G6" s="7"/>
      <c r="H6" s="7"/>
      <c r="I6" s="7"/>
      <c r="J6" s="7"/>
      <c r="K6" s="7"/>
    </row>
    <row r="7" spans="1:16" x14ac:dyDescent="0.2">
      <c r="A7" s="7"/>
      <c r="B7" s="7"/>
      <c r="C7" s="7"/>
      <c r="D7" s="71"/>
      <c r="E7" s="7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9" t="s">
        <v>193</v>
      </c>
      <c r="E8" s="129"/>
      <c r="F8" s="129"/>
      <c r="G8" s="7"/>
      <c r="H8" s="7"/>
      <c r="I8" s="7"/>
      <c r="J8" s="7"/>
      <c r="K8" s="7"/>
    </row>
    <row r="9" spans="1:16" x14ac:dyDescent="0.2">
      <c r="A9" s="7"/>
      <c r="B9" s="7"/>
      <c r="C9" s="7"/>
      <c r="D9" s="72"/>
      <c r="E9" s="71" t="s">
        <v>66</v>
      </c>
      <c r="F9" s="72"/>
      <c r="G9" s="7"/>
      <c r="H9" s="7"/>
      <c r="I9" s="7"/>
      <c r="J9" s="7"/>
      <c r="K9" s="7"/>
    </row>
    <row r="10" spans="1:16" x14ac:dyDescent="0.2">
      <c r="A10" s="7"/>
      <c r="B10" s="48" t="s">
        <v>139</v>
      </c>
      <c r="C10" s="7"/>
      <c r="D10" s="72"/>
      <c r="E10" s="72"/>
      <c r="F10" s="72"/>
      <c r="G10" s="7"/>
      <c r="H10" s="7"/>
      <c r="I10" s="7"/>
      <c r="J10" s="7"/>
      <c r="K10" s="7"/>
    </row>
    <row r="11" spans="1:16" x14ac:dyDescent="0.2">
      <c r="A11" s="7"/>
      <c r="B11" s="69" t="s">
        <v>16</v>
      </c>
      <c r="C11" s="7"/>
      <c r="D11" s="71"/>
      <c r="E11" s="7"/>
      <c r="F11" s="7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3" t="s">
        <v>4</v>
      </c>
      <c r="C13" s="73" t="s">
        <v>5</v>
      </c>
      <c r="D13" s="73" t="s">
        <v>6</v>
      </c>
      <c r="E13" s="73" t="s">
        <v>7</v>
      </c>
      <c r="F13" s="73" t="s">
        <v>8</v>
      </c>
      <c r="G13" s="73" t="s">
        <v>9</v>
      </c>
      <c r="H13" s="73" t="s">
        <v>10</v>
      </c>
      <c r="I13" s="73" t="s">
        <v>11</v>
      </c>
      <c r="J13" s="73" t="s">
        <v>12</v>
      </c>
      <c r="K13" s="73" t="s">
        <v>13</v>
      </c>
    </row>
    <row r="14" spans="1:16" ht="15" x14ac:dyDescent="0.2">
      <c r="A14" s="7"/>
      <c r="B14" s="73">
        <v>1</v>
      </c>
      <c r="C14" s="73">
        <v>2</v>
      </c>
      <c r="D14" s="73">
        <v>3</v>
      </c>
      <c r="E14" s="73">
        <v>4</v>
      </c>
      <c r="F14" s="73">
        <v>5</v>
      </c>
      <c r="G14" s="73">
        <v>6</v>
      </c>
      <c r="H14" s="73">
        <v>7</v>
      </c>
      <c r="I14" s="73">
        <v>8</v>
      </c>
      <c r="J14" s="73">
        <v>9</v>
      </c>
      <c r="K14" s="7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197</v>
      </c>
      <c r="H15" s="16">
        <v>20.288</v>
      </c>
      <c r="I15" s="16">
        <f>H15</f>
        <v>20.288</v>
      </c>
      <c r="J15" s="16">
        <f>I15</f>
        <v>20.288</v>
      </c>
      <c r="K15" s="13">
        <f>F15-J15</f>
        <v>20.002999999999997</v>
      </c>
      <c r="M15" s="8">
        <v>483.5</v>
      </c>
      <c r="N15" s="8">
        <f>M15/12</f>
        <v>40.291666666666664</v>
      </c>
      <c r="O15" s="17">
        <f>I15</f>
        <v>20.288</v>
      </c>
      <c r="P15" s="17">
        <f>N15-O15</f>
        <v>20.003666666666664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197</v>
      </c>
      <c r="H16" s="16">
        <v>4.6429999999999998</v>
      </c>
      <c r="I16" s="16">
        <f t="shared" ref="I16:J17" si="0">H16</f>
        <v>4.6429999999999998</v>
      </c>
      <c r="J16" s="16">
        <f t="shared" si="0"/>
        <v>4.6429999999999998</v>
      </c>
      <c r="K16" s="13">
        <f t="shared" ref="K16" si="1">F16-J16</f>
        <v>8.6900000000000013</v>
      </c>
      <c r="M16" s="8">
        <v>160</v>
      </c>
      <c r="N16" s="8">
        <f t="shared" ref="N16:N17" si="2">M16/12</f>
        <v>13.333333333333334</v>
      </c>
      <c r="O16" s="17">
        <f>I16</f>
        <v>4.6429999999999998</v>
      </c>
      <c r="P16" s="17">
        <f t="shared" ref="P16:P17" si="3">N16-O16</f>
        <v>8.690333333333335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198</v>
      </c>
      <c r="H17" s="16">
        <v>201.56200000000001</v>
      </c>
      <c r="I17" s="16">
        <f t="shared" si="0"/>
        <v>201.56200000000001</v>
      </c>
      <c r="J17" s="16">
        <f t="shared" si="0"/>
        <v>201.56200000000001</v>
      </c>
      <c r="K17" s="13" t="s">
        <v>122</v>
      </c>
      <c r="M17" s="8">
        <v>1050</v>
      </c>
      <c r="N17" s="8">
        <f t="shared" si="2"/>
        <v>87.5</v>
      </c>
      <c r="O17" s="17">
        <f>I17</f>
        <v>201.56200000000001</v>
      </c>
      <c r="P17" s="17">
        <f t="shared" si="3"/>
        <v>-114.06200000000001</v>
      </c>
    </row>
    <row r="18" spans="1:16" x14ac:dyDescent="0.2">
      <c r="A18" s="7"/>
      <c r="B18" s="1"/>
    </row>
    <row r="19" spans="1:16" ht="24" customHeight="1" x14ac:dyDescent="0.2">
      <c r="A19" s="7"/>
      <c r="B19" s="9" t="s">
        <v>199</v>
      </c>
      <c r="H19" s="8" t="s">
        <v>200</v>
      </c>
    </row>
    <row r="20" spans="1:16" x14ac:dyDescent="0.2">
      <c r="B20" s="8" t="s">
        <v>201</v>
      </c>
      <c r="H20" s="8" t="s">
        <v>202</v>
      </c>
    </row>
    <row r="22" spans="1:16" x14ac:dyDescent="0.2">
      <c r="A22" s="7"/>
      <c r="B22" s="9"/>
      <c r="K22" s="70" t="s">
        <v>14</v>
      </c>
    </row>
    <row r="23" spans="1:16" x14ac:dyDescent="0.2">
      <c r="A23" s="7"/>
      <c r="B23" s="1"/>
    </row>
    <row r="24" spans="1:16" x14ac:dyDescent="0.2">
      <c r="A24" s="7"/>
      <c r="B24" s="9"/>
    </row>
    <row r="25" spans="1:16" x14ac:dyDescent="0.2">
      <c r="A25" s="7"/>
      <c r="B25" s="1"/>
    </row>
    <row r="26" spans="1:16" ht="15" x14ac:dyDescent="0.2">
      <c r="A26" s="7"/>
      <c r="B26" s="109" t="s">
        <v>206</v>
      </c>
      <c r="C26" s="109"/>
      <c r="D26" s="109"/>
      <c r="E26" s="109"/>
      <c r="F26" s="109"/>
      <c r="G26" s="109"/>
      <c r="H26" s="109"/>
      <c r="I26" s="109"/>
      <c r="J26" s="109"/>
      <c r="K26" s="109"/>
    </row>
    <row r="27" spans="1:16" x14ac:dyDescent="0.2">
      <c r="A27" s="7"/>
      <c r="B27" s="1"/>
      <c r="H27" s="98" t="s">
        <v>15</v>
      </c>
      <c r="I27" s="98"/>
      <c r="J27" s="98"/>
      <c r="K27" s="98"/>
    </row>
    <row r="28" spans="1:16" x14ac:dyDescent="0.2">
      <c r="A28" s="7"/>
      <c r="B28" s="1"/>
    </row>
    <row r="29" spans="1:16" x14ac:dyDescent="0.2">
      <c r="A29" s="7"/>
      <c r="B29" s="99" t="s">
        <v>193</v>
      </c>
      <c r="C29" s="99"/>
      <c r="D29" s="99"/>
      <c r="E29" s="99"/>
      <c r="F29" s="99"/>
      <c r="G29" s="99"/>
      <c r="H29" s="99"/>
      <c r="I29" s="99"/>
      <c r="J29" s="99"/>
      <c r="K29" s="99"/>
    </row>
    <row r="30" spans="1:16" x14ac:dyDescent="0.2">
      <c r="A30" s="7"/>
      <c r="B30" s="7"/>
      <c r="F30" s="10" t="s">
        <v>67</v>
      </c>
    </row>
    <row r="31" spans="1:16" x14ac:dyDescent="0.2">
      <c r="A31" s="7"/>
      <c r="B31" s="48" t="s">
        <v>139</v>
      </c>
    </row>
    <row r="32" spans="1:16" x14ac:dyDescent="0.2">
      <c r="A32" s="7"/>
      <c r="B32" s="69" t="s">
        <v>16</v>
      </c>
    </row>
    <row r="33" spans="1:16" x14ac:dyDescent="0.2">
      <c r="A33" s="7"/>
      <c r="B33" s="1"/>
    </row>
    <row r="34" spans="1:16" ht="105" x14ac:dyDescent="0.2">
      <c r="A34" s="7"/>
      <c r="B34" s="73" t="s">
        <v>4</v>
      </c>
      <c r="C34" s="73" t="s">
        <v>17</v>
      </c>
      <c r="D34" s="73" t="s">
        <v>6</v>
      </c>
      <c r="E34" s="73" t="s">
        <v>18</v>
      </c>
      <c r="F34" s="73" t="s">
        <v>19</v>
      </c>
      <c r="G34" s="73" t="s">
        <v>20</v>
      </c>
      <c r="H34" s="73" t="s">
        <v>10</v>
      </c>
      <c r="I34" s="73" t="s">
        <v>11</v>
      </c>
      <c r="J34" s="73" t="s">
        <v>21</v>
      </c>
      <c r="K34" s="73" t="s">
        <v>22</v>
      </c>
    </row>
    <row r="35" spans="1:16" ht="15" x14ac:dyDescent="0.2">
      <c r="A35" s="7"/>
      <c r="B35" s="73">
        <v>1</v>
      </c>
      <c r="C35" s="73">
        <v>2</v>
      </c>
      <c r="D35" s="73">
        <v>3</v>
      </c>
      <c r="E35" s="73">
        <v>4</v>
      </c>
      <c r="F35" s="73">
        <v>5</v>
      </c>
      <c r="G35" s="73">
        <v>6</v>
      </c>
      <c r="H35" s="73">
        <v>7</v>
      </c>
      <c r="I35" s="73">
        <v>8</v>
      </c>
      <c r="J35" s="73">
        <v>9</v>
      </c>
      <c r="K35" s="73">
        <v>10</v>
      </c>
    </row>
    <row r="36" spans="1:16" ht="57.75" customHeight="1" x14ac:dyDescent="0.2">
      <c r="A36" s="7"/>
      <c r="B36" s="14" t="s">
        <v>84</v>
      </c>
      <c r="C36" s="11" t="s">
        <v>110</v>
      </c>
      <c r="D36" s="11" t="s">
        <v>85</v>
      </c>
      <c r="E36" s="11" t="s">
        <v>88</v>
      </c>
      <c r="F36" s="28">
        <f>40.291</f>
        <v>40.290999999999997</v>
      </c>
      <c r="G36" s="79" t="s">
        <v>197</v>
      </c>
      <c r="H36" s="16">
        <v>21.12</v>
      </c>
      <c r="I36" s="16">
        <f>H36</f>
        <v>21.12</v>
      </c>
      <c r="J36" s="16">
        <f>I36</f>
        <v>21.12</v>
      </c>
      <c r="K36" s="13">
        <f>F36-J36</f>
        <v>19.170999999999996</v>
      </c>
      <c r="M36" s="8">
        <v>483.5</v>
      </c>
      <c r="N36" s="8">
        <f>M36/12</f>
        <v>40.291666666666664</v>
      </c>
      <c r="O36" s="17">
        <f>I36</f>
        <v>21.12</v>
      </c>
      <c r="P36" s="17">
        <f>N36-O36</f>
        <v>19.171666666666663</v>
      </c>
    </row>
    <row r="37" spans="1:16" ht="63.75" customHeight="1" x14ac:dyDescent="0.2">
      <c r="A37" s="7"/>
      <c r="B37" s="15">
        <v>2</v>
      </c>
      <c r="C37" s="11" t="s">
        <v>111</v>
      </c>
      <c r="D37" s="11" t="s">
        <v>86</v>
      </c>
      <c r="E37" s="11" t="s">
        <v>90</v>
      </c>
      <c r="F37" s="28">
        <v>13.333</v>
      </c>
      <c r="G37" s="79" t="s">
        <v>197</v>
      </c>
      <c r="H37" s="16">
        <v>7.0529999999999999</v>
      </c>
      <c r="I37" s="16">
        <f t="shared" ref="I37:I38" si="4">H37</f>
        <v>7.0529999999999999</v>
      </c>
      <c r="J37" s="16">
        <f>I37</f>
        <v>7.0529999999999999</v>
      </c>
      <c r="K37" s="13">
        <f>F37-J37</f>
        <v>6.28</v>
      </c>
      <c r="M37" s="8">
        <v>160</v>
      </c>
      <c r="N37" s="8">
        <f t="shared" ref="N37:N38" si="5">M37/12</f>
        <v>13.333333333333334</v>
      </c>
      <c r="O37" s="17">
        <f t="shared" ref="O37:O38" si="6">I37</f>
        <v>7.0529999999999999</v>
      </c>
      <c r="P37" s="17">
        <f t="shared" ref="P37:P38" si="7">N37-O37</f>
        <v>6.280333333333334</v>
      </c>
    </row>
    <row r="38" spans="1:16" ht="147" customHeight="1" x14ac:dyDescent="0.2">
      <c r="A38" s="7"/>
      <c r="B38" s="15">
        <v>3</v>
      </c>
      <c r="C38" s="11" t="s">
        <v>113</v>
      </c>
      <c r="D38" s="11" t="s">
        <v>87</v>
      </c>
      <c r="E38" s="11" t="s">
        <v>114</v>
      </c>
      <c r="F38" s="28">
        <v>87.5</v>
      </c>
      <c r="G38" s="79" t="s">
        <v>198</v>
      </c>
      <c r="H38" s="16">
        <v>177.90799999999999</v>
      </c>
      <c r="I38" s="16">
        <f t="shared" si="4"/>
        <v>177.90799999999999</v>
      </c>
      <c r="J38" s="16">
        <f>I38</f>
        <v>177.90799999999999</v>
      </c>
      <c r="K38" s="12" t="s">
        <v>122</v>
      </c>
      <c r="M38" s="8">
        <v>1050</v>
      </c>
      <c r="N38" s="8">
        <f t="shared" si="5"/>
        <v>87.5</v>
      </c>
      <c r="O38" s="17">
        <f t="shared" si="6"/>
        <v>177.90799999999999</v>
      </c>
      <c r="P38" s="17">
        <f t="shared" si="7"/>
        <v>-90.407999999999987</v>
      </c>
    </row>
    <row r="39" spans="1:16" x14ac:dyDescent="0.2">
      <c r="A39" s="7"/>
      <c r="B39" s="9"/>
    </row>
    <row r="40" spans="1:16" ht="24" customHeight="1" x14ac:dyDescent="0.2">
      <c r="A40" s="7"/>
      <c r="B40" s="9" t="s">
        <v>199</v>
      </c>
      <c r="H40" s="8" t="s">
        <v>200</v>
      </c>
      <c r="O40" s="119"/>
    </row>
    <row r="41" spans="1:16" x14ac:dyDescent="0.2">
      <c r="B41" s="8" t="s">
        <v>201</v>
      </c>
      <c r="H41" s="8" t="s">
        <v>202</v>
      </c>
      <c r="O41" s="119"/>
    </row>
    <row r="42" spans="1:16" x14ac:dyDescent="0.2">
      <c r="A42" s="7"/>
      <c r="B42" s="2"/>
      <c r="O42" s="119"/>
    </row>
    <row r="43" spans="1:16" x14ac:dyDescent="0.2">
      <c r="A43" s="7"/>
      <c r="B43" s="9"/>
      <c r="O43" s="120"/>
    </row>
    <row r="44" spans="1:16" x14ac:dyDescent="0.2">
      <c r="A44" s="7"/>
      <c r="B44" s="1"/>
      <c r="K44" s="70" t="s">
        <v>23</v>
      </c>
      <c r="O44" s="120"/>
    </row>
    <row r="45" spans="1:16" x14ac:dyDescent="0.2">
      <c r="A45" s="7"/>
      <c r="B45" s="9"/>
      <c r="O45" s="120"/>
    </row>
    <row r="46" spans="1:16" x14ac:dyDescent="0.2">
      <c r="A46" s="7"/>
      <c r="B46" s="9"/>
    </row>
    <row r="47" spans="1:16" ht="15" x14ac:dyDescent="0.2">
      <c r="A47" s="7"/>
      <c r="B47" s="109" t="s">
        <v>206</v>
      </c>
      <c r="C47" s="109"/>
      <c r="D47" s="109"/>
      <c r="E47" s="109"/>
      <c r="F47" s="109"/>
      <c r="G47" s="109"/>
      <c r="H47" s="109"/>
      <c r="I47" s="109"/>
      <c r="J47" s="109"/>
      <c r="K47" s="109"/>
    </row>
    <row r="48" spans="1:16" x14ac:dyDescent="0.2">
      <c r="A48" s="7"/>
      <c r="B48" s="1"/>
      <c r="H48" s="98" t="s">
        <v>15</v>
      </c>
      <c r="I48" s="98"/>
      <c r="J48" s="98"/>
      <c r="K48" s="98"/>
    </row>
    <row r="49" spans="1:11" x14ac:dyDescent="0.2">
      <c r="A49" s="7"/>
      <c r="B49" s="1"/>
    </row>
    <row r="50" spans="1:11" x14ac:dyDescent="0.2">
      <c r="A50" s="7"/>
      <c r="B50" s="99" t="s">
        <v>194</v>
      </c>
      <c r="C50" s="99"/>
      <c r="D50" s="99"/>
      <c r="E50" s="99"/>
      <c r="F50" s="99"/>
      <c r="G50" s="99"/>
      <c r="H50" s="99"/>
      <c r="I50" s="99"/>
      <c r="J50" s="99"/>
      <c r="K50" s="99"/>
    </row>
    <row r="51" spans="1:11" x14ac:dyDescent="0.2">
      <c r="A51" s="7"/>
      <c r="B51" s="7"/>
      <c r="F51" s="10" t="s">
        <v>69</v>
      </c>
    </row>
    <row r="52" spans="1:11" x14ac:dyDescent="0.2">
      <c r="A52" s="7"/>
      <c r="B52" s="48" t="s">
        <v>139</v>
      </c>
    </row>
    <row r="53" spans="1:11" x14ac:dyDescent="0.2">
      <c r="A53" s="7"/>
      <c r="B53" s="69" t="s">
        <v>16</v>
      </c>
    </row>
    <row r="54" spans="1:11" x14ac:dyDescent="0.2">
      <c r="A54" s="7"/>
      <c r="B54" s="9"/>
    </row>
    <row r="55" spans="1:11" ht="15" x14ac:dyDescent="0.2">
      <c r="A55" s="7"/>
      <c r="B55" s="125" t="s">
        <v>24</v>
      </c>
      <c r="C55" s="125" t="s">
        <v>17</v>
      </c>
      <c r="D55" s="125" t="s">
        <v>25</v>
      </c>
      <c r="E55" s="125"/>
      <c r="F55" s="125"/>
      <c r="G55" s="125"/>
      <c r="H55" s="125"/>
      <c r="I55" s="125"/>
      <c r="J55" s="125"/>
      <c r="K55" s="125"/>
    </row>
    <row r="56" spans="1:11" ht="15" x14ac:dyDescent="0.2">
      <c r="A56" s="7"/>
      <c r="B56" s="125"/>
      <c r="C56" s="125"/>
      <c r="D56" s="125">
        <v>1</v>
      </c>
      <c r="E56" s="125"/>
      <c r="F56" s="125">
        <v>2</v>
      </c>
      <c r="G56" s="125"/>
      <c r="H56" s="125">
        <v>3</v>
      </c>
      <c r="I56" s="125"/>
      <c r="J56" s="125" t="s">
        <v>26</v>
      </c>
      <c r="K56" s="125"/>
    </row>
    <row r="57" spans="1:11" ht="15" x14ac:dyDescent="0.2">
      <c r="A57" s="7"/>
      <c r="B57" s="125"/>
      <c r="C57" s="125"/>
      <c r="D57" s="125" t="s">
        <v>27</v>
      </c>
      <c r="E57" s="125"/>
      <c r="F57" s="125" t="s">
        <v>28</v>
      </c>
      <c r="G57" s="125"/>
      <c r="H57" s="125" t="s">
        <v>29</v>
      </c>
      <c r="I57" s="125"/>
      <c r="J57" s="125" t="s">
        <v>26</v>
      </c>
      <c r="K57" s="125"/>
    </row>
    <row r="58" spans="1:11" ht="45" x14ac:dyDescent="0.2">
      <c r="A58" s="7"/>
      <c r="B58" s="125"/>
      <c r="C58" s="125"/>
      <c r="D58" s="73" t="s">
        <v>30</v>
      </c>
      <c r="E58" s="73" t="s">
        <v>31</v>
      </c>
      <c r="F58" s="73" t="s">
        <v>30</v>
      </c>
      <c r="G58" s="73" t="s">
        <v>31</v>
      </c>
      <c r="H58" s="73" t="s">
        <v>30</v>
      </c>
      <c r="I58" s="73" t="s">
        <v>31</v>
      </c>
      <c r="J58" s="73" t="s">
        <v>30</v>
      </c>
      <c r="K58" s="73" t="s">
        <v>31</v>
      </c>
    </row>
    <row r="59" spans="1:11" ht="15" x14ac:dyDescent="0.2">
      <c r="A59" s="7"/>
      <c r="B59" s="73">
        <v>1</v>
      </c>
      <c r="C59" s="73">
        <v>2</v>
      </c>
      <c r="D59" s="73">
        <v>3</v>
      </c>
      <c r="E59" s="73">
        <v>4</v>
      </c>
      <c r="F59" s="73">
        <v>5</v>
      </c>
      <c r="G59" s="73">
        <v>6</v>
      </c>
      <c r="H59" s="73">
        <v>7</v>
      </c>
      <c r="I59" s="73">
        <v>8</v>
      </c>
      <c r="J59" s="73">
        <v>9</v>
      </c>
      <c r="K59" s="73">
        <v>10</v>
      </c>
    </row>
    <row r="60" spans="1:11" ht="15" x14ac:dyDescent="0.2">
      <c r="A60" s="7"/>
      <c r="B60" s="76">
        <v>1</v>
      </c>
      <c r="C60" s="76" t="s">
        <v>32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6">
        <v>2</v>
      </c>
      <c r="C61" s="76" t="s">
        <v>33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6">
        <v>3</v>
      </c>
      <c r="C62" s="76" t="s">
        <v>34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76" t="s">
        <v>26</v>
      </c>
      <c r="C63" s="76" t="s">
        <v>26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7"/>
      <c r="B64" s="9"/>
    </row>
    <row r="65" spans="1:11" ht="24" customHeight="1" x14ac:dyDescent="0.2">
      <c r="A65" s="7"/>
      <c r="B65" s="9" t="s">
        <v>199</v>
      </c>
      <c r="H65" s="8" t="s">
        <v>200</v>
      </c>
    </row>
    <row r="66" spans="1:11" x14ac:dyDescent="0.2">
      <c r="B66" s="8" t="s">
        <v>201</v>
      </c>
      <c r="H66" s="8" t="s">
        <v>202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9"/>
    </row>
    <row r="69" spans="1:11" x14ac:dyDescent="0.2">
      <c r="A69" s="7"/>
      <c r="B69" s="1"/>
      <c r="G69" s="70" t="s">
        <v>35</v>
      </c>
    </row>
    <row r="70" spans="1:11" x14ac:dyDescent="0.2">
      <c r="A70" s="7"/>
      <c r="B70" s="9"/>
    </row>
    <row r="71" spans="1:11" ht="35.25" customHeight="1" x14ac:dyDescent="0.2">
      <c r="A71" s="7"/>
      <c r="B71" s="97" t="s">
        <v>206</v>
      </c>
      <c r="C71" s="97"/>
      <c r="D71" s="97"/>
      <c r="E71" s="97"/>
      <c r="F71" s="97"/>
      <c r="G71" s="97"/>
      <c r="H71" s="5"/>
      <c r="I71" s="5"/>
      <c r="J71" s="5"/>
      <c r="K71" s="5"/>
    </row>
    <row r="72" spans="1:11" ht="15" customHeight="1" x14ac:dyDescent="0.2">
      <c r="A72" s="7"/>
      <c r="B72" s="1"/>
      <c r="D72" s="10" t="s">
        <v>80</v>
      </c>
      <c r="E72" s="10"/>
      <c r="F72" s="10"/>
      <c r="G72" s="10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99" t="s">
        <v>195</v>
      </c>
      <c r="C74" s="99"/>
      <c r="D74" s="99"/>
      <c r="E74" s="99"/>
      <c r="F74" s="99"/>
      <c r="G74" s="99"/>
      <c r="H74" s="6"/>
      <c r="I74" s="6"/>
      <c r="J74" s="6"/>
      <c r="K74" s="6"/>
    </row>
    <row r="75" spans="1:11" x14ac:dyDescent="0.2">
      <c r="A75" s="7"/>
      <c r="B75" s="7"/>
      <c r="E75" s="10" t="s">
        <v>72</v>
      </c>
      <c r="F75" s="7"/>
    </row>
    <row r="76" spans="1:11" x14ac:dyDescent="0.2">
      <c r="A76" s="7"/>
      <c r="B76" s="48" t="s">
        <v>139</v>
      </c>
    </row>
    <row r="77" spans="1:11" x14ac:dyDescent="0.2">
      <c r="A77" s="7"/>
      <c r="B77" s="69" t="s">
        <v>16</v>
      </c>
    </row>
    <row r="78" spans="1:11" x14ac:dyDescent="0.2">
      <c r="A78" s="7"/>
      <c r="B78" s="1"/>
    </row>
    <row r="79" spans="1:11" x14ac:dyDescent="0.2">
      <c r="A79" s="7"/>
      <c r="B79" s="9"/>
    </row>
    <row r="80" spans="1:11" x14ac:dyDescent="0.2">
      <c r="A80" s="7"/>
      <c r="B80" s="125" t="s">
        <v>0</v>
      </c>
      <c r="C80" s="125" t="s">
        <v>36</v>
      </c>
      <c r="D80" s="125" t="s">
        <v>37</v>
      </c>
      <c r="E80" s="125" t="s">
        <v>73</v>
      </c>
      <c r="F80" s="125" t="s">
        <v>70</v>
      </c>
      <c r="G80" s="125" t="s">
        <v>74</v>
      </c>
    </row>
    <row r="81" spans="1:7" ht="63" customHeight="1" x14ac:dyDescent="0.2">
      <c r="A81" s="7"/>
      <c r="B81" s="125"/>
      <c r="C81" s="125"/>
      <c r="D81" s="125"/>
      <c r="E81" s="125"/>
      <c r="F81" s="125"/>
      <c r="G81" s="125"/>
    </row>
    <row r="82" spans="1:7" ht="15.75" thickBot="1" x14ac:dyDescent="0.25">
      <c r="A82" s="7"/>
      <c r="B82" s="73">
        <v>1</v>
      </c>
      <c r="C82" s="73">
        <v>2</v>
      </c>
      <c r="D82" s="73">
        <v>3</v>
      </c>
      <c r="E82" s="73">
        <v>4</v>
      </c>
      <c r="F82" s="73">
        <v>5</v>
      </c>
      <c r="G82" s="73">
        <v>6</v>
      </c>
    </row>
    <row r="83" spans="1:7" ht="13.9" customHeight="1" x14ac:dyDescent="0.2">
      <c r="A83" s="7"/>
      <c r="B83" s="103" t="s">
        <v>81</v>
      </c>
      <c r="C83" s="103" t="s">
        <v>109</v>
      </c>
      <c r="D83" s="29" t="s">
        <v>96</v>
      </c>
      <c r="E83" s="49">
        <v>13.233000000000001</v>
      </c>
      <c r="F83" s="49">
        <v>13.233000000000001</v>
      </c>
      <c r="G83" s="113">
        <f>K15</f>
        <v>20.002999999999997</v>
      </c>
    </row>
    <row r="84" spans="1:7" ht="13.9" customHeight="1" x14ac:dyDescent="0.2">
      <c r="A84" s="7"/>
      <c r="B84" s="111"/>
      <c r="C84" s="111"/>
      <c r="D84" s="29" t="s">
        <v>97</v>
      </c>
      <c r="E84" s="22">
        <v>4.4189999999999996</v>
      </c>
      <c r="F84" s="22">
        <v>4.4189999999999996</v>
      </c>
      <c r="G84" s="114"/>
    </row>
    <row r="85" spans="1:7" ht="13.9" customHeight="1" x14ac:dyDescent="0.2">
      <c r="A85" s="7"/>
      <c r="B85" s="111"/>
      <c r="C85" s="111"/>
      <c r="D85" s="29" t="s">
        <v>148</v>
      </c>
      <c r="E85" s="22">
        <v>5.0400000000000002E-3</v>
      </c>
      <c r="F85" s="22">
        <v>5.0400000000000002E-3</v>
      </c>
      <c r="G85" s="114"/>
    </row>
    <row r="86" spans="1:7" ht="13.9" customHeight="1" x14ac:dyDescent="0.2">
      <c r="A86" s="7"/>
      <c r="B86" s="111"/>
      <c r="C86" s="111"/>
      <c r="D86" s="30" t="s">
        <v>98</v>
      </c>
      <c r="E86" s="22">
        <v>2.4E-2</v>
      </c>
      <c r="F86" s="22">
        <v>2.4E-2</v>
      </c>
      <c r="G86" s="114"/>
    </row>
    <row r="87" spans="1:7" ht="13.9" customHeight="1" x14ac:dyDescent="0.2">
      <c r="A87" s="7"/>
      <c r="B87" s="111"/>
      <c r="C87" s="111"/>
      <c r="D87" s="29" t="s">
        <v>123</v>
      </c>
      <c r="E87" s="22">
        <v>7.4999999999999997E-2</v>
      </c>
      <c r="F87" s="22">
        <v>7.4999999999999997E-2</v>
      </c>
      <c r="G87" s="114"/>
    </row>
    <row r="88" spans="1:7" ht="13.9" customHeight="1" x14ac:dyDescent="0.2">
      <c r="A88" s="7"/>
      <c r="B88" s="111"/>
      <c r="C88" s="111"/>
      <c r="D88" s="31" t="s">
        <v>100</v>
      </c>
      <c r="E88" s="22">
        <v>0</v>
      </c>
      <c r="F88" s="22">
        <v>0</v>
      </c>
      <c r="G88" s="114"/>
    </row>
    <row r="89" spans="1:7" ht="22.5" x14ac:dyDescent="0.2">
      <c r="A89" s="7"/>
      <c r="B89" s="111"/>
      <c r="C89" s="111"/>
      <c r="D89" s="32" t="s">
        <v>99</v>
      </c>
      <c r="E89" s="22">
        <v>0.05</v>
      </c>
      <c r="F89" s="22">
        <v>0.05</v>
      </c>
      <c r="G89" s="114"/>
    </row>
    <row r="90" spans="1:7" ht="14.45" customHeight="1" thickBot="1" x14ac:dyDescent="0.25">
      <c r="A90" s="7"/>
      <c r="B90" s="112"/>
      <c r="C90" s="112"/>
      <c r="D90" s="31" t="s">
        <v>203</v>
      </c>
      <c r="E90" s="50">
        <v>3.3136117461226653</v>
      </c>
      <c r="F90" s="50">
        <v>3.3136117461226653</v>
      </c>
      <c r="G90" s="115"/>
    </row>
    <row r="91" spans="1:7" ht="13.9" customHeight="1" x14ac:dyDescent="0.2">
      <c r="A91" s="7"/>
      <c r="B91" s="103" t="s">
        <v>82</v>
      </c>
      <c r="C91" s="103" t="s">
        <v>111</v>
      </c>
      <c r="D91" s="31" t="s">
        <v>97</v>
      </c>
      <c r="E91" s="49">
        <v>2.3330000000000002</v>
      </c>
      <c r="F91" s="49">
        <v>2.3330000000000002</v>
      </c>
      <c r="G91" s="116">
        <f>K16</f>
        <v>8.6900000000000013</v>
      </c>
    </row>
    <row r="92" spans="1:7" ht="13.9" customHeight="1" x14ac:dyDescent="0.2">
      <c r="A92" s="7"/>
      <c r="B92" s="111" t="s">
        <v>82</v>
      </c>
      <c r="C92" s="111"/>
      <c r="D92" s="31" t="s">
        <v>124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111"/>
      <c r="C93" s="111"/>
      <c r="D93" s="31" t="s">
        <v>115</v>
      </c>
      <c r="E93" s="22">
        <v>0</v>
      </c>
      <c r="F93" s="22">
        <v>0</v>
      </c>
      <c r="G93" s="117"/>
    </row>
    <row r="94" spans="1:7" ht="13.9" hidden="1" customHeight="1" x14ac:dyDescent="0.2">
      <c r="A94" s="7"/>
      <c r="B94" s="111"/>
      <c r="C94" s="111"/>
      <c r="D94" s="31" t="s">
        <v>116</v>
      </c>
      <c r="E94" s="34">
        <v>0</v>
      </c>
      <c r="F94" s="34">
        <v>0</v>
      </c>
      <c r="G94" s="117"/>
    </row>
    <row r="95" spans="1:7" ht="14.45" customHeight="1" thickBot="1" x14ac:dyDescent="0.25">
      <c r="A95" s="7"/>
      <c r="B95" s="111" t="s">
        <v>82</v>
      </c>
      <c r="C95" s="111"/>
      <c r="D95" s="31" t="s">
        <v>203</v>
      </c>
      <c r="E95" s="50">
        <v>4.7200703500000003</v>
      </c>
      <c r="F95" s="50">
        <v>4.7200703500000003</v>
      </c>
      <c r="G95" s="118"/>
    </row>
    <row r="96" spans="1:7" ht="13.9" customHeight="1" x14ac:dyDescent="0.2">
      <c r="A96" s="7"/>
      <c r="B96" s="103" t="s">
        <v>83</v>
      </c>
      <c r="C96" s="119" t="s">
        <v>112</v>
      </c>
      <c r="D96" s="33" t="s">
        <v>117</v>
      </c>
      <c r="E96" s="49">
        <v>119.81</v>
      </c>
      <c r="F96" s="49">
        <v>119.81</v>
      </c>
      <c r="G96" s="116" t="str">
        <f>K17</f>
        <v>нет свободной мощности</v>
      </c>
    </row>
    <row r="97" spans="1:9" x14ac:dyDescent="0.2">
      <c r="A97" s="7"/>
      <c r="B97" s="111"/>
      <c r="C97" s="119"/>
      <c r="D97" s="33" t="s">
        <v>118</v>
      </c>
      <c r="E97" s="22">
        <v>54.381</v>
      </c>
      <c r="F97" s="22">
        <v>54.381</v>
      </c>
      <c r="G97" s="121"/>
    </row>
    <row r="98" spans="1:9" x14ac:dyDescent="0.2">
      <c r="A98" s="7"/>
      <c r="B98" s="111"/>
      <c r="C98" s="119"/>
      <c r="D98" s="33" t="s">
        <v>119</v>
      </c>
      <c r="E98" s="22">
        <v>1.55</v>
      </c>
      <c r="F98" s="22">
        <v>1.55</v>
      </c>
      <c r="G98" s="121"/>
    </row>
    <row r="99" spans="1:9" ht="13.9" customHeight="1" x14ac:dyDescent="0.2">
      <c r="A99" s="7"/>
      <c r="B99" s="111"/>
      <c r="C99" s="120"/>
      <c r="D99" s="31" t="s">
        <v>120</v>
      </c>
      <c r="E99" s="22">
        <v>1.6020000000000001</v>
      </c>
      <c r="F99" s="22">
        <v>1.6020000000000001</v>
      </c>
      <c r="G99" s="121"/>
    </row>
    <row r="100" spans="1:9" ht="13.9" customHeight="1" x14ac:dyDescent="0.2">
      <c r="A100" s="7"/>
      <c r="B100" s="111"/>
      <c r="C100" s="120"/>
      <c r="D100" s="31" t="s">
        <v>121</v>
      </c>
      <c r="E100" s="22"/>
      <c r="F100" s="22"/>
      <c r="G100" s="121"/>
    </row>
    <row r="101" spans="1:9" ht="13.9" customHeight="1" thickBot="1" x14ac:dyDescent="0.25">
      <c r="A101" s="7"/>
      <c r="B101" s="111"/>
      <c r="C101" s="120"/>
      <c r="D101" s="31" t="s">
        <v>203</v>
      </c>
      <c r="E101" s="50">
        <v>0.56546399999999997</v>
      </c>
      <c r="F101" s="50">
        <v>0.56546399999999997</v>
      </c>
      <c r="G101" s="121"/>
    </row>
    <row r="102" spans="1:9" ht="13.9" customHeight="1" x14ac:dyDescent="0.2">
      <c r="A102" s="7"/>
      <c r="B102" s="104"/>
      <c r="C102" s="119" t="s">
        <v>111</v>
      </c>
      <c r="D102" s="33" t="s">
        <v>117</v>
      </c>
      <c r="E102" s="51">
        <v>170.03</v>
      </c>
      <c r="F102" s="51">
        <v>170.03</v>
      </c>
      <c r="G102" s="121"/>
    </row>
    <row r="103" spans="1:9" ht="13.9" customHeight="1" x14ac:dyDescent="0.2">
      <c r="A103" s="7"/>
      <c r="B103" s="105"/>
      <c r="C103" s="123"/>
      <c r="D103" s="33" t="s">
        <v>118</v>
      </c>
      <c r="E103" s="35">
        <v>28.229785</v>
      </c>
      <c r="F103" s="35">
        <v>28.229785</v>
      </c>
      <c r="G103" s="122"/>
    </row>
    <row r="104" spans="1:9" ht="13.9" customHeight="1" x14ac:dyDescent="0.2">
      <c r="A104" s="7"/>
      <c r="B104" s="76" t="s">
        <v>38</v>
      </c>
      <c r="C104" s="65" t="s">
        <v>144</v>
      </c>
      <c r="D104" s="66" t="s">
        <v>144</v>
      </c>
      <c r="E104" s="67">
        <f>SUM(E83:E103)</f>
        <v>404.34097109612264</v>
      </c>
      <c r="F104" s="67">
        <f>SUM(F83:F103)</f>
        <v>404.34097109612264</v>
      </c>
      <c r="G104" s="76" t="s">
        <v>144</v>
      </c>
      <c r="I104" s="70"/>
    </row>
    <row r="105" spans="1:9" ht="13.9" customHeight="1" x14ac:dyDescent="0.2">
      <c r="A105" s="7"/>
      <c r="B105" s="130"/>
      <c r="C105" s="131"/>
      <c r="D105" s="132"/>
      <c r="E105" s="133"/>
      <c r="F105" s="133"/>
      <c r="G105" s="130"/>
      <c r="I105" s="80"/>
    </row>
    <row r="106" spans="1:9" ht="24" customHeight="1" x14ac:dyDescent="0.2">
      <c r="A106" s="7"/>
      <c r="B106" s="9" t="s">
        <v>199</v>
      </c>
      <c r="H106" s="8" t="s">
        <v>200</v>
      </c>
    </row>
    <row r="107" spans="1:9" x14ac:dyDescent="0.2">
      <c r="B107" s="8" t="s">
        <v>201</v>
      </c>
      <c r="H107" s="8" t="s">
        <v>202</v>
      </c>
    </row>
    <row r="108" spans="1:9" ht="13.9" customHeight="1" x14ac:dyDescent="0.2">
      <c r="A108" s="7"/>
      <c r="B108" s="130"/>
      <c r="C108" s="131"/>
      <c r="D108" s="132"/>
      <c r="E108" s="133"/>
      <c r="F108" s="133"/>
      <c r="G108" s="130"/>
      <c r="I108" s="80"/>
    </row>
    <row r="109" spans="1:9" ht="13.9" customHeight="1" x14ac:dyDescent="0.2">
      <c r="A109" s="7"/>
      <c r="B109" s="130"/>
      <c r="C109" s="131"/>
      <c r="D109" s="132"/>
      <c r="E109" s="133"/>
      <c r="F109" s="133"/>
      <c r="G109" s="130"/>
      <c r="I109" s="80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70"/>
    </row>
    <row r="111" spans="1:9" x14ac:dyDescent="0.2">
      <c r="A111" s="7"/>
      <c r="B111" s="1"/>
      <c r="I111" s="70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24" t="s">
        <v>40</v>
      </c>
      <c r="C113" s="124"/>
      <c r="D113" s="124"/>
      <c r="E113" s="124"/>
      <c r="F113" s="124"/>
      <c r="G113" s="124"/>
      <c r="H113" s="124"/>
      <c r="I113" s="124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73" t="s">
        <v>41</v>
      </c>
      <c r="C117" s="73" t="s">
        <v>42</v>
      </c>
      <c r="D117" s="73" t="s">
        <v>43</v>
      </c>
      <c r="E117" s="73" t="s">
        <v>44</v>
      </c>
      <c r="F117" s="73" t="s">
        <v>45</v>
      </c>
      <c r="G117" s="73" t="s">
        <v>46</v>
      </c>
      <c r="H117" s="73" t="s">
        <v>47</v>
      </c>
      <c r="I117" s="73" t="s">
        <v>48</v>
      </c>
    </row>
    <row r="118" spans="1:9" ht="15" x14ac:dyDescent="0.2">
      <c r="A118" s="7"/>
      <c r="B118" s="73">
        <v>1</v>
      </c>
      <c r="C118" s="73">
        <v>2</v>
      </c>
      <c r="D118" s="73">
        <v>3</v>
      </c>
      <c r="E118" s="73">
        <v>4</v>
      </c>
      <c r="F118" s="73">
        <v>5</v>
      </c>
      <c r="G118" s="73">
        <v>6</v>
      </c>
      <c r="H118" s="73">
        <v>7</v>
      </c>
      <c r="I118" s="73">
        <v>8</v>
      </c>
    </row>
    <row r="119" spans="1:9" ht="28.5" customHeight="1" x14ac:dyDescent="0.2">
      <c r="A119" s="7"/>
      <c r="B119" s="94" t="s">
        <v>101</v>
      </c>
      <c r="C119" s="4" t="s">
        <v>88</v>
      </c>
      <c r="D119" s="25">
        <v>80</v>
      </c>
      <c r="E119" s="25">
        <v>25</v>
      </c>
      <c r="F119" s="25"/>
      <c r="G119" s="25">
        <f>D119-E119</f>
        <v>55</v>
      </c>
      <c r="H119" s="4"/>
      <c r="I119" s="4"/>
    </row>
    <row r="120" spans="1:9" x14ac:dyDescent="0.2">
      <c r="A120" s="7"/>
      <c r="B120" s="96"/>
      <c r="C120" s="4" t="s">
        <v>89</v>
      </c>
      <c r="D120" s="25">
        <v>9</v>
      </c>
      <c r="E120" s="25">
        <v>2.2999999999999998</v>
      </c>
      <c r="F120" s="25"/>
      <c r="G120" s="25">
        <f t="shared" ref="G120:G126" si="8">D120-E120</f>
        <v>6.7</v>
      </c>
      <c r="H120" s="4"/>
      <c r="I120" s="4"/>
    </row>
    <row r="121" spans="1:9" ht="28.5" customHeight="1" x14ac:dyDescent="0.2">
      <c r="A121" s="7"/>
      <c r="B121" s="94" t="s">
        <v>102</v>
      </c>
      <c r="C121" s="4" t="s">
        <v>103</v>
      </c>
      <c r="D121" s="25">
        <v>5</v>
      </c>
      <c r="E121" s="25">
        <v>0.5</v>
      </c>
      <c r="F121" s="25"/>
      <c r="G121" s="25">
        <f t="shared" si="8"/>
        <v>4.5</v>
      </c>
      <c r="H121" s="4"/>
      <c r="I121" s="4"/>
    </row>
    <row r="122" spans="1:9" x14ac:dyDescent="0.2">
      <c r="A122" s="7"/>
      <c r="B122" s="95"/>
      <c r="C122" s="4" t="s">
        <v>104</v>
      </c>
      <c r="D122" s="25">
        <v>40</v>
      </c>
      <c r="E122" s="25">
        <v>1</v>
      </c>
      <c r="F122" s="25"/>
      <c r="G122" s="25">
        <f t="shared" si="8"/>
        <v>39</v>
      </c>
      <c r="H122" s="4"/>
      <c r="I122" s="4"/>
    </row>
    <row r="123" spans="1:9" ht="28.5" x14ac:dyDescent="0.2">
      <c r="A123" s="7"/>
      <c r="B123" s="95"/>
      <c r="C123" s="4" t="s">
        <v>105</v>
      </c>
      <c r="D123" s="25">
        <v>4.8</v>
      </c>
      <c r="E123" s="25">
        <v>0.55000000000000004</v>
      </c>
      <c r="F123" s="25"/>
      <c r="G123" s="25">
        <f t="shared" si="8"/>
        <v>4.25</v>
      </c>
      <c r="H123" s="4"/>
      <c r="I123" s="4"/>
    </row>
    <row r="124" spans="1:9" ht="28.5" x14ac:dyDescent="0.2">
      <c r="A124" s="7"/>
      <c r="B124" s="95"/>
      <c r="C124" s="4" t="s">
        <v>108</v>
      </c>
      <c r="D124" s="25">
        <v>15</v>
      </c>
      <c r="E124" s="25">
        <v>0.5</v>
      </c>
      <c r="F124" s="25"/>
      <c r="G124" s="25">
        <f t="shared" si="8"/>
        <v>14.5</v>
      </c>
      <c r="H124" s="4"/>
      <c r="I124" s="4"/>
    </row>
    <row r="125" spans="1:9" x14ac:dyDescent="0.2">
      <c r="A125" s="7"/>
      <c r="B125" s="95"/>
      <c r="C125" s="4" t="s">
        <v>106</v>
      </c>
      <c r="D125" s="25">
        <v>150</v>
      </c>
      <c r="E125" s="25">
        <v>20</v>
      </c>
      <c r="F125" s="25"/>
      <c r="G125" s="25">
        <f t="shared" si="8"/>
        <v>130</v>
      </c>
      <c r="H125" s="4"/>
      <c r="I125" s="4"/>
    </row>
    <row r="126" spans="1:9" x14ac:dyDescent="0.2">
      <c r="A126" s="7"/>
      <c r="B126" s="96"/>
      <c r="C126" s="4" t="s">
        <v>107</v>
      </c>
      <c r="D126" s="25">
        <v>160</v>
      </c>
      <c r="E126" s="25">
        <v>151</v>
      </c>
      <c r="F126" s="25"/>
      <c r="G126" s="25">
        <f t="shared" si="8"/>
        <v>9</v>
      </c>
      <c r="H126" s="4"/>
      <c r="I126" s="4"/>
    </row>
    <row r="127" spans="1:9" x14ac:dyDescent="0.2">
      <c r="A127" s="7"/>
      <c r="B127" s="9"/>
    </row>
    <row r="128" spans="1:9" ht="24" customHeight="1" x14ac:dyDescent="0.2">
      <c r="A128" s="7"/>
      <c r="B128" s="9" t="s">
        <v>199</v>
      </c>
      <c r="H128" s="8" t="s">
        <v>200</v>
      </c>
    </row>
    <row r="129" spans="1:11" x14ac:dyDescent="0.2">
      <c r="B129" s="8" t="s">
        <v>201</v>
      </c>
      <c r="H129" s="8" t="s">
        <v>202</v>
      </c>
    </row>
    <row r="130" spans="1:11" x14ac:dyDescent="0.2">
      <c r="A130" s="7"/>
      <c r="B130" s="9"/>
    </row>
    <row r="131" spans="1:11" x14ac:dyDescent="0.2">
      <c r="A131" s="7"/>
      <c r="B131" s="1"/>
    </row>
    <row r="132" spans="1:11" x14ac:dyDescent="0.2">
      <c r="A132" s="7"/>
      <c r="B132" s="9"/>
      <c r="H132" s="70" t="s">
        <v>49</v>
      </c>
    </row>
    <row r="133" spans="1:11" x14ac:dyDescent="0.2">
      <c r="A133" s="7"/>
      <c r="B133" s="9"/>
      <c r="H133" s="70"/>
    </row>
    <row r="134" spans="1:11" ht="39.75" customHeight="1" x14ac:dyDescent="0.2">
      <c r="A134" s="7"/>
      <c r="B134" s="97" t="s">
        <v>204</v>
      </c>
      <c r="C134" s="97"/>
      <c r="D134" s="97"/>
      <c r="E134" s="97"/>
      <c r="F134" s="97"/>
      <c r="G134" s="97"/>
      <c r="H134" s="5"/>
      <c r="I134" s="5"/>
      <c r="J134" s="5"/>
      <c r="K134" s="5"/>
    </row>
    <row r="135" spans="1:11" x14ac:dyDescent="0.2">
      <c r="A135" s="7"/>
      <c r="B135" s="1"/>
      <c r="C135" s="98" t="s">
        <v>15</v>
      </c>
      <c r="D135" s="98"/>
      <c r="E135" s="98"/>
      <c r="F135" s="98"/>
      <c r="G135" s="10"/>
      <c r="H135" s="7"/>
      <c r="I135" s="7"/>
      <c r="J135" s="7"/>
      <c r="K135" s="7"/>
    </row>
    <row r="136" spans="1:11" x14ac:dyDescent="0.2">
      <c r="A136" s="7"/>
      <c r="B136" s="1"/>
    </row>
    <row r="137" spans="1:11" x14ac:dyDescent="0.2">
      <c r="A137" s="7"/>
      <c r="B137" s="99" t="s">
        <v>196</v>
      </c>
      <c r="C137" s="99"/>
      <c r="D137" s="99"/>
      <c r="E137" s="99"/>
      <c r="F137" s="99"/>
      <c r="G137" s="99"/>
      <c r="H137" s="6"/>
      <c r="I137" s="6"/>
      <c r="J137" s="6"/>
      <c r="K137" s="6"/>
    </row>
    <row r="138" spans="1:11" x14ac:dyDescent="0.2">
      <c r="A138" s="7"/>
      <c r="B138" s="7"/>
      <c r="E138" s="10" t="s">
        <v>72</v>
      </c>
      <c r="F138" s="7"/>
    </row>
    <row r="139" spans="1:11" x14ac:dyDescent="0.2">
      <c r="A139" s="7"/>
      <c r="B139" s="48" t="s">
        <v>139</v>
      </c>
    </row>
    <row r="140" spans="1:11" x14ac:dyDescent="0.2">
      <c r="A140" s="7"/>
      <c r="B140" s="69" t="s">
        <v>16</v>
      </c>
    </row>
    <row r="141" spans="1:11" x14ac:dyDescent="0.2">
      <c r="A141" s="7"/>
      <c r="B141" s="1"/>
    </row>
    <row r="142" spans="1:11" x14ac:dyDescent="0.2">
      <c r="A142" s="7"/>
      <c r="B142" s="9"/>
    </row>
    <row r="143" spans="1:11" ht="103.5" customHeight="1" x14ac:dyDescent="0.2">
      <c r="A143" s="7"/>
      <c r="B143" s="73" t="s">
        <v>75</v>
      </c>
      <c r="C143" s="73" t="s">
        <v>50</v>
      </c>
      <c r="D143" s="73" t="s">
        <v>51</v>
      </c>
      <c r="E143" s="73" t="s">
        <v>52</v>
      </c>
      <c r="F143" s="73" t="s">
        <v>71</v>
      </c>
      <c r="G143" s="73" t="s">
        <v>70</v>
      </c>
      <c r="H143" s="73" t="s">
        <v>78</v>
      </c>
    </row>
    <row r="144" spans="1:11" ht="15" x14ac:dyDescent="0.2">
      <c r="A144" s="7"/>
      <c r="B144" s="73">
        <v>1</v>
      </c>
      <c r="C144" s="73">
        <v>2</v>
      </c>
      <c r="D144" s="73">
        <v>3</v>
      </c>
      <c r="E144" s="73">
        <v>4</v>
      </c>
      <c r="F144" s="73">
        <v>5</v>
      </c>
      <c r="G144" s="73">
        <v>6</v>
      </c>
      <c r="H144" s="73">
        <v>7</v>
      </c>
    </row>
    <row r="145" spans="1:14" ht="15" x14ac:dyDescent="0.2">
      <c r="A145" s="7"/>
      <c r="B145" s="100" t="s">
        <v>92</v>
      </c>
      <c r="C145" s="103" t="s">
        <v>94</v>
      </c>
      <c r="D145" s="19" t="s">
        <v>96</v>
      </c>
      <c r="E145" s="20">
        <v>2</v>
      </c>
      <c r="F145" s="52">
        <v>13.233000000000001</v>
      </c>
      <c r="G145" s="52">
        <v>13.233000000000001</v>
      </c>
      <c r="H145" s="106">
        <f>N146</f>
        <v>26.320666666666664</v>
      </c>
      <c r="I145" s="21"/>
      <c r="J145" s="21"/>
      <c r="K145" s="21"/>
      <c r="L145" s="21"/>
      <c r="M145" s="8">
        <v>483.5</v>
      </c>
      <c r="N145" s="23">
        <f>G145+G146+G147+G148+G149+G150</f>
        <v>13.971</v>
      </c>
    </row>
    <row r="146" spans="1:14" ht="15" x14ac:dyDescent="0.2">
      <c r="A146" s="7"/>
      <c r="B146" s="101"/>
      <c r="C146" s="104"/>
      <c r="D146" s="19" t="s">
        <v>97</v>
      </c>
      <c r="E146" s="20">
        <v>4</v>
      </c>
      <c r="F146" s="22">
        <v>0.58899999999999997</v>
      </c>
      <c r="G146" s="22">
        <v>0.58899999999999997</v>
      </c>
      <c r="H146" s="107"/>
      <c r="I146" s="78"/>
      <c r="J146" s="78"/>
      <c r="K146" s="78"/>
      <c r="L146" s="21"/>
      <c r="M146" s="8">
        <f>M145/12</f>
        <v>40.291666666666664</v>
      </c>
      <c r="N146" s="24">
        <f>M146-N145</f>
        <v>26.320666666666664</v>
      </c>
    </row>
    <row r="147" spans="1:14" ht="22.5" x14ac:dyDescent="0.2">
      <c r="A147" s="7"/>
      <c r="B147" s="101"/>
      <c r="C147" s="104"/>
      <c r="D147" s="19" t="s">
        <v>98</v>
      </c>
      <c r="E147" s="20">
        <v>6</v>
      </c>
      <c r="F147" s="22">
        <v>2.4E-2</v>
      </c>
      <c r="G147" s="22">
        <v>2.4E-2</v>
      </c>
      <c r="H147" s="107"/>
      <c r="I147" s="78"/>
      <c r="J147" s="78"/>
      <c r="K147" s="78"/>
      <c r="L147" s="21"/>
    </row>
    <row r="148" spans="1:14" ht="22.5" x14ac:dyDescent="0.2">
      <c r="A148" s="7"/>
      <c r="B148" s="101"/>
      <c r="C148" s="104"/>
      <c r="D148" s="19" t="s">
        <v>99</v>
      </c>
      <c r="E148" s="20">
        <v>5</v>
      </c>
      <c r="F148" s="22">
        <v>0.05</v>
      </c>
      <c r="G148" s="22">
        <v>0.05</v>
      </c>
      <c r="H148" s="107"/>
      <c r="I148" s="78"/>
      <c r="J148" s="78"/>
      <c r="K148" s="78"/>
      <c r="L148" s="21"/>
    </row>
    <row r="149" spans="1:14" ht="15" x14ac:dyDescent="0.2">
      <c r="A149" s="7"/>
      <c r="B149" s="101"/>
      <c r="C149" s="104"/>
      <c r="D149" s="19" t="s">
        <v>123</v>
      </c>
      <c r="E149" s="20">
        <v>5</v>
      </c>
      <c r="F149" s="22">
        <v>7.4999999999999997E-2</v>
      </c>
      <c r="G149" s="22">
        <v>7.4999999999999997E-2</v>
      </c>
      <c r="H149" s="107"/>
      <c r="I149" s="78"/>
      <c r="J149" s="78"/>
      <c r="K149" s="78"/>
      <c r="L149" s="21"/>
    </row>
    <row r="150" spans="1:14" ht="15" x14ac:dyDescent="0.2">
      <c r="A150" s="7"/>
      <c r="B150" s="102"/>
      <c r="C150" s="105"/>
      <c r="D150" s="19" t="s">
        <v>100</v>
      </c>
      <c r="E150" s="20">
        <v>5</v>
      </c>
      <c r="F150" s="22">
        <v>0</v>
      </c>
      <c r="G150" s="22">
        <v>0</v>
      </c>
      <c r="H150" s="108"/>
      <c r="I150" s="26"/>
      <c r="J150" s="26"/>
      <c r="K150" s="26"/>
      <c r="M150" s="8">
        <v>160</v>
      </c>
      <c r="N150" s="23">
        <f>G151</f>
        <v>0</v>
      </c>
    </row>
    <row r="151" spans="1:14" ht="31.15" customHeight="1" x14ac:dyDescent="0.2">
      <c r="A151" s="7"/>
      <c r="B151" s="18" t="s">
        <v>93</v>
      </c>
      <c r="C151" s="74" t="s">
        <v>95</v>
      </c>
      <c r="D151" s="74" t="s">
        <v>124</v>
      </c>
      <c r="E151" s="38">
        <v>3</v>
      </c>
      <c r="F151" s="22">
        <v>0</v>
      </c>
      <c r="G151" s="22">
        <v>0</v>
      </c>
      <c r="H151" s="54">
        <f>N151</f>
        <v>13.333333333333334</v>
      </c>
      <c r="I151" s="26"/>
      <c r="J151" s="26"/>
      <c r="K151" s="26"/>
      <c r="M151" s="8">
        <f>M150/12</f>
        <v>13.333333333333334</v>
      </c>
      <c r="N151" s="24">
        <f>M151-N150</f>
        <v>13.333333333333334</v>
      </c>
    </row>
    <row r="152" spans="1:14" ht="15" x14ac:dyDescent="0.2">
      <c r="A152" s="7"/>
      <c r="B152" s="76" t="s">
        <v>1</v>
      </c>
      <c r="C152" s="25" t="s">
        <v>144</v>
      </c>
      <c r="D152" s="25" t="s">
        <v>144</v>
      </c>
      <c r="E152" s="25" t="s">
        <v>144</v>
      </c>
      <c r="F152" s="68">
        <f>SUM(F145:F151)</f>
        <v>13.971</v>
      </c>
      <c r="G152" s="68">
        <f>SUM(G145:G151)</f>
        <v>13.971</v>
      </c>
      <c r="H152" s="25" t="s">
        <v>144</v>
      </c>
      <c r="I152" s="26"/>
      <c r="J152" s="26"/>
      <c r="K152" s="26"/>
    </row>
    <row r="153" spans="1:14" x14ac:dyDescent="0.2">
      <c r="A153" s="7"/>
      <c r="B153" s="9"/>
      <c r="I153" s="26"/>
      <c r="J153" s="26"/>
      <c r="K153" s="26"/>
    </row>
    <row r="154" spans="1:14" ht="24" customHeight="1" x14ac:dyDescent="0.2">
      <c r="A154" s="7"/>
      <c r="B154" s="9" t="s">
        <v>199</v>
      </c>
      <c r="H154" s="8" t="s">
        <v>200</v>
      </c>
    </row>
    <row r="155" spans="1:14" x14ac:dyDescent="0.2">
      <c r="B155" s="8" t="s">
        <v>201</v>
      </c>
      <c r="H155" s="8" t="s">
        <v>202</v>
      </c>
    </row>
    <row r="156" spans="1:14" x14ac:dyDescent="0.2">
      <c r="A156" s="7"/>
      <c r="B156" s="2"/>
      <c r="I156" s="26"/>
      <c r="J156" s="26"/>
      <c r="K156" s="26"/>
    </row>
    <row r="157" spans="1:14" x14ac:dyDescent="0.2">
      <c r="A157" s="7"/>
      <c r="B157" s="9"/>
      <c r="D157" s="7"/>
      <c r="E157" s="70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97" t="s">
        <v>54</v>
      </c>
      <c r="C160" s="97"/>
      <c r="D160" s="97"/>
      <c r="E160" s="97"/>
      <c r="F160" s="26"/>
      <c r="G160" s="26"/>
      <c r="H160" s="26"/>
      <c r="I160" s="26"/>
    </row>
    <row r="161" spans="1:14" ht="25.5" customHeight="1" x14ac:dyDescent="0.2">
      <c r="A161" s="7"/>
      <c r="B161" s="109" t="s">
        <v>205</v>
      </c>
      <c r="C161" s="109"/>
      <c r="D161" s="109"/>
      <c r="E161" s="109"/>
      <c r="F161" s="26"/>
      <c r="G161" s="26"/>
      <c r="H161" s="26"/>
      <c r="I161" s="26"/>
    </row>
    <row r="162" spans="1:14" x14ac:dyDescent="0.2">
      <c r="A162" s="7"/>
      <c r="B162" s="110" t="s">
        <v>15</v>
      </c>
      <c r="C162" s="110"/>
      <c r="D162" s="110"/>
      <c r="E162" s="110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93" t="s">
        <v>125</v>
      </c>
      <c r="N164" s="93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75">
        <v>8.2970000000000006</v>
      </c>
      <c r="N165" s="75">
        <v>8.2970000000000006</v>
      </c>
    </row>
    <row r="166" spans="1:14" ht="14.25" customHeight="1" x14ac:dyDescent="0.2">
      <c r="A166" s="7"/>
      <c r="B166" s="87" t="s">
        <v>55</v>
      </c>
      <c r="C166" s="88"/>
      <c r="D166" s="91" t="s">
        <v>76</v>
      </c>
      <c r="E166" s="91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89"/>
      <c r="C167" s="90"/>
      <c r="D167" s="92"/>
      <c r="E167" s="92"/>
      <c r="F167" s="26"/>
      <c r="G167" s="26"/>
      <c r="H167" s="26"/>
      <c r="I167" s="26"/>
      <c r="J167" s="26"/>
      <c r="K167" s="26"/>
      <c r="L167" s="26"/>
      <c r="M167" s="93" t="s">
        <v>126</v>
      </c>
      <c r="N167" s="93"/>
    </row>
    <row r="168" spans="1:14" ht="15" x14ac:dyDescent="0.2">
      <c r="A168" s="7"/>
      <c r="B168" s="85">
        <v>1</v>
      </c>
      <c r="C168" s="86"/>
      <c r="D168" s="73">
        <v>2</v>
      </c>
      <c r="E168" s="73">
        <v>3</v>
      </c>
      <c r="F168" s="26"/>
      <c r="G168" s="26"/>
      <c r="H168" s="26"/>
      <c r="I168" s="26"/>
      <c r="J168" s="26"/>
      <c r="K168" s="26"/>
      <c r="L168" s="26"/>
      <c r="M168" s="75">
        <v>2.863</v>
      </c>
      <c r="N168" s="75">
        <v>2.863</v>
      </c>
    </row>
    <row r="169" spans="1:14" ht="15" customHeight="1" x14ac:dyDescent="0.2">
      <c r="A169" s="7"/>
      <c r="B169" s="81" t="s">
        <v>56</v>
      </c>
      <c r="C169" s="82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75">
        <v>1.1950000000000001</v>
      </c>
      <c r="N169" s="75">
        <v>1.1950000000000001</v>
      </c>
    </row>
    <row r="170" spans="1:14" ht="15" x14ac:dyDescent="0.2">
      <c r="A170" s="7"/>
      <c r="B170" s="81" t="s">
        <v>57</v>
      </c>
      <c r="C170" s="82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81" t="s">
        <v>58</v>
      </c>
      <c r="C171" s="82"/>
      <c r="D171" s="44">
        <f>F145*1000</f>
        <v>13233</v>
      </c>
      <c r="E171" s="44">
        <f>G145*1000</f>
        <v>13233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81" t="s">
        <v>59</v>
      </c>
      <c r="C172" s="82"/>
      <c r="D172" s="44">
        <f>F151*1000</f>
        <v>0</v>
      </c>
      <c r="E172" s="44">
        <f>G151*1000</f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81" t="s">
        <v>60</v>
      </c>
      <c r="C173" s="82"/>
      <c r="D173" s="44">
        <f>F146*1000</f>
        <v>589</v>
      </c>
      <c r="E173" s="44">
        <f>G146*1000</f>
        <v>589</v>
      </c>
      <c r="F173" s="26"/>
      <c r="G173" s="26"/>
      <c r="H173" s="26"/>
      <c r="I173" s="26"/>
      <c r="J173" s="26"/>
      <c r="K173" s="26"/>
      <c r="L173" s="36"/>
      <c r="M173" s="83" t="s">
        <v>127</v>
      </c>
      <c r="N173" s="84"/>
    </row>
    <row r="174" spans="1:14" ht="15" x14ac:dyDescent="0.2">
      <c r="A174" s="7"/>
      <c r="B174" s="81" t="s">
        <v>61</v>
      </c>
      <c r="C174" s="82"/>
      <c r="D174" s="44">
        <f>F148+F150+F149</f>
        <v>0.125</v>
      </c>
      <c r="E174" s="44">
        <f>G148+G149+G150*1000</f>
        <v>0.125</v>
      </c>
      <c r="F174" s="26"/>
      <c r="G174" s="26"/>
      <c r="H174" s="26"/>
      <c r="I174" s="26"/>
      <c r="J174" s="26"/>
      <c r="K174" s="26"/>
      <c r="L174" s="53" t="s">
        <v>128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81" t="s">
        <v>62</v>
      </c>
      <c r="C175" s="82"/>
      <c r="D175" s="44">
        <f>F147*1000</f>
        <v>24</v>
      </c>
      <c r="E175" s="44">
        <f>G147*1000</f>
        <v>24</v>
      </c>
      <c r="F175" s="26"/>
      <c r="G175" s="26"/>
      <c r="H175" s="26"/>
      <c r="I175" s="26"/>
      <c r="J175" s="26"/>
      <c r="K175" s="26"/>
      <c r="L175" s="53" t="s">
        <v>129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81" t="s">
        <v>63</v>
      </c>
      <c r="C176" s="82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3" t="s">
        <v>130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81" t="s">
        <v>64</v>
      </c>
      <c r="C177" s="82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3" t="s">
        <v>131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81" t="s">
        <v>65</v>
      </c>
      <c r="C178" s="82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81" t="s">
        <v>38</v>
      </c>
      <c r="C179" s="82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x14ac:dyDescent="0.2">
      <c r="F180" s="26"/>
      <c r="G180" s="36"/>
      <c r="H180" s="36"/>
      <c r="I180" s="26"/>
    </row>
    <row r="181" spans="1:14" x14ac:dyDescent="0.2">
      <c r="B181" s="8" t="s">
        <v>199</v>
      </c>
      <c r="F181" s="26"/>
      <c r="G181" s="26"/>
      <c r="H181" s="26" t="s">
        <v>200</v>
      </c>
      <c r="I181" s="26"/>
    </row>
    <row r="182" spans="1:14" x14ac:dyDescent="0.2">
      <c r="B182" s="8" t="s">
        <v>201</v>
      </c>
      <c r="H182" s="8" t="s">
        <v>202</v>
      </c>
    </row>
  </sheetData>
  <mergeCells count="70">
    <mergeCell ref="B179:C179"/>
    <mergeCell ref="M173:N173"/>
    <mergeCell ref="B174:C174"/>
    <mergeCell ref="B175:C175"/>
    <mergeCell ref="B176:C176"/>
    <mergeCell ref="B177:C177"/>
    <mergeCell ref="B178:C178"/>
    <mergeCell ref="B173:C173"/>
    <mergeCell ref="B168:C168"/>
    <mergeCell ref="B169:C169"/>
    <mergeCell ref="B170:C170"/>
    <mergeCell ref="B171:C171"/>
    <mergeCell ref="B172:C172"/>
    <mergeCell ref="B166:C167"/>
    <mergeCell ref="D166:D167"/>
    <mergeCell ref="E166:E167"/>
    <mergeCell ref="M167:N167"/>
    <mergeCell ref="B121:B126"/>
    <mergeCell ref="B134:G134"/>
    <mergeCell ref="C135:F135"/>
    <mergeCell ref="B137:G137"/>
    <mergeCell ref="B145:B150"/>
    <mergeCell ref="C145:C150"/>
    <mergeCell ref="H145:H150"/>
    <mergeCell ref="B160:E160"/>
    <mergeCell ref="B161:E161"/>
    <mergeCell ref="B162:E162"/>
    <mergeCell ref="M164:N164"/>
    <mergeCell ref="B119:B120"/>
    <mergeCell ref="B83:B90"/>
    <mergeCell ref="C83:C90"/>
    <mergeCell ref="G83:G90"/>
    <mergeCell ref="B91:B95"/>
    <mergeCell ref="C91:C95"/>
    <mergeCell ref="G91:G95"/>
    <mergeCell ref="B96:B103"/>
    <mergeCell ref="C96:C101"/>
    <mergeCell ref="G96:G103"/>
    <mergeCell ref="C102:C103"/>
    <mergeCell ref="B113:I113"/>
    <mergeCell ref="B71:G71"/>
    <mergeCell ref="B74:G74"/>
    <mergeCell ref="B80:B81"/>
    <mergeCell ref="C80:C81"/>
    <mergeCell ref="D80:D81"/>
    <mergeCell ref="E80:E81"/>
    <mergeCell ref="F80:F81"/>
    <mergeCell ref="G80:G81"/>
    <mergeCell ref="B29:K29"/>
    <mergeCell ref="O40:O45"/>
    <mergeCell ref="B47:K47"/>
    <mergeCell ref="H48:K48"/>
    <mergeCell ref="B50:K50"/>
    <mergeCell ref="B55:B58"/>
    <mergeCell ref="C55:C58"/>
    <mergeCell ref="D55:K55"/>
    <mergeCell ref="D56:E56"/>
    <mergeCell ref="F56:G56"/>
    <mergeCell ref="H56:I56"/>
    <mergeCell ref="J56:K56"/>
    <mergeCell ref="D57:E57"/>
    <mergeCell ref="F57:G57"/>
    <mergeCell ref="H57:I57"/>
    <mergeCell ref="J57:K57"/>
    <mergeCell ref="H27:K27"/>
    <mergeCell ref="J1:K1"/>
    <mergeCell ref="B5:G5"/>
    <mergeCell ref="D6:F6"/>
    <mergeCell ref="D8:F8"/>
    <mergeCell ref="B26:K26"/>
  </mergeCells>
  <pageMargins left="0.7" right="0.7" top="0.75" bottom="0.75" header="0.3" footer="0.3"/>
  <pageSetup paperSize="9" scale="46" fitToHeight="0" orientation="landscape" r:id="rId1"/>
  <rowBreaks count="5" manualBreakCount="5">
    <brk id="21" max="16383" man="1"/>
    <brk id="43" max="16383" man="1"/>
    <brk id="68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Приложение 4 январь</vt:lpstr>
      <vt:lpstr>Приложение 4 февраль</vt:lpstr>
      <vt:lpstr>Приложение 4 март</vt:lpstr>
      <vt:lpstr>Приложение 4 апрель</vt:lpstr>
      <vt:lpstr>Приложение 4 май</vt:lpstr>
      <vt:lpstr>Приложение 4 июнь</vt:lpstr>
      <vt:lpstr>Приложение 4 июль</vt:lpstr>
      <vt:lpstr>Приложение 4 август</vt:lpstr>
      <vt:lpstr>Приложение 4 сентябрь</vt:lpstr>
      <vt:lpstr>Приложение 4 октябрь</vt:lpstr>
      <vt:lpstr>Приложение 4 ноябрь</vt:lpstr>
      <vt:lpstr>Приложение 4 декабрь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2019-02-24T22:04:55Z</cp:lastPrinted>
  <dcterms:created xsi:type="dcterms:W3CDTF">2019-02-13T05:28:56Z</dcterms:created>
  <dcterms:modified xsi:type="dcterms:W3CDTF">2021-11-29T01:29:53Z</dcterms:modified>
</cp:coreProperties>
</file>